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8" activeTab="0"/>
  </bookViews>
  <sheets>
    <sheet name="Titullapa" sheetId="1" r:id="rId1"/>
    <sheet name="Būvlaukums" sheetId="2" r:id="rId2"/>
    <sheet name="Bēniņi" sheetId="3" r:id="rId3"/>
    <sheet name="Cokols" sheetId="4" r:id="rId4"/>
    <sheet name="Fasāde" sheetId="5" r:id="rId5"/>
    <sheet name="Pagrabs" sheetId="6" r:id="rId6"/>
    <sheet name="Ventilācijas kanāli" sheetId="7" r:id="rId7"/>
    <sheet name="Logi" sheetId="8" r:id="rId8"/>
    <sheet name="Apkure" sheetId="9" r:id="rId9"/>
  </sheets>
  <definedNames>
    <definedName name="_xlnm.Print_Area" localSheetId="8">'Apkure'!$A$1:$F$27</definedName>
    <definedName name="_xlnm.Print_Area" localSheetId="1">'Būvlaukums'!$A$1:$E$16</definedName>
    <definedName name="_xlnm.Print_Area" localSheetId="4">'Fasāde'!$A$1:$E$78</definedName>
    <definedName name="_xlnm.Print_Area" localSheetId="7">'Logi'!$A$1:$E$36</definedName>
  </definedNames>
  <calcPr fullCalcOnLoad="1"/>
</workbook>
</file>

<file path=xl/sharedStrings.xml><?xml version="1.0" encoding="utf-8"?>
<sst xmlns="http://schemas.openxmlformats.org/spreadsheetml/2006/main" count="524" uniqueCount="209">
  <si>
    <t>Nr.p.k.</t>
  </si>
  <si>
    <t>Darba nosaukums</t>
  </si>
  <si>
    <t>Mērvienība</t>
  </si>
  <si>
    <t>Daudzums</t>
  </si>
  <si>
    <t>Kods</t>
  </si>
  <si>
    <t>Lokālā tāme Nr. 1</t>
  </si>
  <si>
    <t>Būvlaukums</t>
  </si>
  <si>
    <t>m</t>
  </si>
  <si>
    <t>gab</t>
  </si>
  <si>
    <t>Lokālā tāme Nr. 2</t>
  </si>
  <si>
    <t>m2</t>
  </si>
  <si>
    <t>m3</t>
  </si>
  <si>
    <t>t.m</t>
  </si>
  <si>
    <t>Lokālā tāme Nr. 4</t>
  </si>
  <si>
    <t>Cokola renovācija</t>
  </si>
  <si>
    <t>Virsmas sagatavošana siltināšanai (bojātā apmetuma nokalšana, plaisu aizdare)</t>
  </si>
  <si>
    <t>kg</t>
  </si>
  <si>
    <r>
      <t>m</t>
    </r>
    <r>
      <rPr>
        <vertAlign val="superscript"/>
        <sz val="8"/>
        <rFont val="Arial"/>
        <family val="2"/>
      </rPr>
      <t>2</t>
    </r>
  </si>
  <si>
    <t>dībeļi</t>
  </si>
  <si>
    <t>pvc siets</t>
  </si>
  <si>
    <t>pvc stūri</t>
  </si>
  <si>
    <t xml:space="preserve">Virsmas gruntēšana un dekoratīvā apmetuma uzklāšana </t>
  </si>
  <si>
    <t>smilts</t>
  </si>
  <si>
    <t>Fasādes renovācija</t>
  </si>
  <si>
    <t>Lokālā tāme Nr. 5</t>
  </si>
  <si>
    <t>Sastatņu montāža un demontāža</t>
  </si>
  <si>
    <t>aizsargsiets</t>
  </si>
  <si>
    <t>Virsmas sagatavošana siltināšanai (plaisu aizdare bez vertikālas sienu izlīdzināšanas)</t>
  </si>
  <si>
    <t>Cokola profila uzstādīšana</t>
  </si>
  <si>
    <t xml:space="preserve">Fasādes virsmas gruntēšana  </t>
  </si>
  <si>
    <t>grunts</t>
  </si>
  <si>
    <t xml:space="preserve">Fasādes virsmas   siltināšana </t>
  </si>
  <si>
    <t>ārējie pvc stūri</t>
  </si>
  <si>
    <t>Esošā karoga turētāja demontāža, jauna uzstādīšana</t>
  </si>
  <si>
    <t>Būvgružu iekraušana konteinerā un nogādāšana izgāztuvē</t>
  </si>
  <si>
    <t>Pagraba griestu siltināšana</t>
  </si>
  <si>
    <t>Lokālā tāme Nr. 6</t>
  </si>
  <si>
    <t>Koka starpsienu augstuma samazināšana starp pagrabiem (kopējā griestu platība)</t>
  </si>
  <si>
    <t>Lokālā tāme Nr. 7</t>
  </si>
  <si>
    <t>Ventilācijas kanālu tīrīšana</t>
  </si>
  <si>
    <t>Ventilācijas kanālu tīrīšana, izpilddokumentācijas sagatavošana</t>
  </si>
  <si>
    <t>Pagraba griestu sagatvošana siltināšanai, siltināšana</t>
  </si>
  <si>
    <t>Stiprinājumi</t>
  </si>
  <si>
    <t>līmjava Knauf kleberspachtel M  vai analogs</t>
  </si>
  <si>
    <t>kompl</t>
  </si>
  <si>
    <t>Lokālā tāme Nr. 3</t>
  </si>
  <si>
    <t>Logi, durvis</t>
  </si>
  <si>
    <t>Būvniecības žoga uzstādīšana, noma</t>
  </si>
  <si>
    <t>Strādnieku sadzīves konteinera uzstādīšana, noma</t>
  </si>
  <si>
    <t>Būvmateriālu pagaidu novietnes izbūve</t>
  </si>
  <si>
    <t>Brīdinājuma zīmes</t>
  </si>
  <si>
    <t>Elektropieslēguma izveide</t>
  </si>
  <si>
    <t>Ūdens pieslēguma izveide</t>
  </si>
  <si>
    <t>līmjava</t>
  </si>
  <si>
    <t>armējamā java</t>
  </si>
  <si>
    <t>Pamatu aizbēršana</t>
  </si>
  <si>
    <t>Šķembu slānis</t>
  </si>
  <si>
    <t>Bruģis</t>
  </si>
  <si>
    <t>Hidroizolācijas uzklāšana divās kārtās</t>
  </si>
  <si>
    <t xml:space="preserve">gab </t>
  </si>
  <si>
    <t>gab.</t>
  </si>
  <si>
    <t>Virsmas armēšana</t>
  </si>
  <si>
    <t>tonēts dekoratīvais apmetums</t>
  </si>
  <si>
    <t>betona rene l=2000 mm</t>
  </si>
  <si>
    <t>pvc siets 160 g/m2</t>
  </si>
  <si>
    <t>Betona renes uzstādīšana zem lietus ūdens notekām</t>
  </si>
  <si>
    <t>Fasādes siltināšana</t>
  </si>
  <si>
    <t xml:space="preserve">armējamā java </t>
  </si>
  <si>
    <t>Palodzes demontāža</t>
  </si>
  <si>
    <t xml:space="preserve">līmjava </t>
  </si>
  <si>
    <t>loga, durvju kārbas  un siltinājuma salaiduma profils</t>
  </si>
  <si>
    <t>Skārda palodzes montāža</t>
  </si>
  <si>
    <t>Fasādes pieslēgumu elementu montāža (numura zīme, karoga turētājs u.t.t</t>
  </si>
  <si>
    <t>Svaiga gaisa vārstu uzstādīšana</t>
  </si>
  <si>
    <t>Durvju, logu aiļu siltināšana, armēšana, gruntēšana, dekoratīvā apmetuma uzklāšana</t>
  </si>
  <si>
    <t xml:space="preserve">Lietus ūdens tekņu, noteku demontāža </t>
  </si>
  <si>
    <t>Jaunu  lietus ūdens noteku tekņu uzstādīšana</t>
  </si>
  <si>
    <t>Siltinātās virsmas armēšana</t>
  </si>
  <si>
    <t>pvc sturis ar lāseni</t>
  </si>
  <si>
    <t>Ārējās izolācijas lentas montāža</t>
  </si>
  <si>
    <t>skārda lāsenis</t>
  </si>
  <si>
    <t>ārējā izolācijas lenta</t>
  </si>
  <si>
    <t>skārda palodze</t>
  </si>
  <si>
    <t>elementu montāžas stiprinājumi</t>
  </si>
  <si>
    <t>vārsts VTK 100</t>
  </si>
  <si>
    <t xml:space="preserve">cokola profils </t>
  </si>
  <si>
    <t>sastatņu noma uz visu būvniecības laiku</t>
  </si>
  <si>
    <t>Kokmateriāls</t>
  </si>
  <si>
    <t>Bruģa montāža</t>
  </si>
  <si>
    <t>Esošās betona apmales demontāža</t>
  </si>
  <si>
    <t>Gaismas aku remonts</t>
  </si>
  <si>
    <t>vertikālā hidroizolācija</t>
  </si>
  <si>
    <t>Ģeomembrāna</t>
  </si>
  <si>
    <t>Durvis metāla, slēdzamas D-3, tonis RR-32, durvju augstums 1880 mm, platums 0,9 mm</t>
  </si>
  <si>
    <t>Parapetu nosegcepures montāža</t>
  </si>
  <si>
    <t>Bēniņi</t>
  </si>
  <si>
    <t>Difūzijas membrānas montāža</t>
  </si>
  <si>
    <t>Difūzijas membrāna</t>
  </si>
  <si>
    <t>Beramās vates iestrāde</t>
  </si>
  <si>
    <t>Pretvēja izolācijas montāža</t>
  </si>
  <si>
    <t>Pretvēja izolācija</t>
  </si>
  <si>
    <t>Pagraba logs L6, ar ventilācijas resti, tonis tumši brūns, izmēri augstums 1100 mm, platums 1000 mm</t>
  </si>
  <si>
    <t>Restes L12, L13 montāža</t>
  </si>
  <si>
    <t>Metāla reste augstums 1100 mm, platums 1490 mm</t>
  </si>
  <si>
    <t>Durvis metāla, slēdzamas D-1, Uw≤1,8 W/m2K, tonis RR-32, durvju augstums 2100 mm, platums 1,2 mm</t>
  </si>
  <si>
    <t>Durvis metāla, slēdzamas D-2, Uw≤1,8 W/m2K, tonis RR-32, durvju augstums 2100 mm, platums 0,9 mm</t>
  </si>
  <si>
    <t>Līg.c.</t>
  </si>
  <si>
    <t>Jūras konteinera uzstādīšana, noma</t>
  </si>
  <si>
    <t>Biotualetes uzstādīšana, noma</t>
  </si>
  <si>
    <t>Gājēju tuneļu izbūve</t>
  </si>
  <si>
    <t>Būvtāfele</t>
  </si>
  <si>
    <t>Bēniņu attīrīšana</t>
  </si>
  <si>
    <t>Koka laipu izbūve</t>
  </si>
  <si>
    <t>Durvju ailu piemūrēšana</t>
  </si>
  <si>
    <t>Cokols</t>
  </si>
  <si>
    <t>Grunts izstrāde cokola siltināšanai</t>
  </si>
  <si>
    <t>Ģeomembrānas ieklāšana</t>
  </si>
  <si>
    <t>Pamatu gruntēšana un siltināšana ar ekstrudēto putupolistirolu</t>
  </si>
  <si>
    <t>ekstrudētais putupolistirols, 100 mm λ≤0,037 W/mK</t>
  </si>
  <si>
    <t>Betona bruģa apmales montāža</t>
  </si>
  <si>
    <t>Lietus ūdens teknes, notekas</t>
  </si>
  <si>
    <t>Lodžijas</t>
  </si>
  <si>
    <t>Nosegcepures montāža lodžiju starpsienām</t>
  </si>
  <si>
    <t>Pagaidu jumta izbūve virs sastatnēm uz būvniecības laiku</t>
  </si>
  <si>
    <t>Lodžiju skārda lāseņa montāža (gar paneļu apakšējo malu)</t>
  </si>
  <si>
    <t>Virsmas armēšana (lodžiju griesti)</t>
  </si>
  <si>
    <t>Vēja kastu remonts, krāsošana</t>
  </si>
  <si>
    <t>Krāsa</t>
  </si>
  <si>
    <t>Pagrabs</t>
  </si>
  <si>
    <t>Ventilācijas kanāli</t>
  </si>
  <si>
    <t xml:space="preserve">Loga L1 demontāža, montāža, ailes apdare, tvaika izolācija </t>
  </si>
  <si>
    <t xml:space="preserve">Loga L2 demontāža, montāža, ailes apdare, tvaika izolācija </t>
  </si>
  <si>
    <t xml:space="preserve">Loga L3 demontāža, montāža, ailes apdare, tvaika izolācija </t>
  </si>
  <si>
    <t xml:space="preserve">Loga L4 demontāža, montāža, ailes apdare, tvaika izolācija </t>
  </si>
  <si>
    <t xml:space="preserve">Loga L5 demontāža, montāža, ailes apdare, tvaika izolācija </t>
  </si>
  <si>
    <t xml:space="preserve">Loga L7 demontāža, montāža, ailes apdare, tvaika izolācija </t>
  </si>
  <si>
    <t xml:space="preserve">Loga L8 demontāža, montāža, ailes apdare, tvaika izolācija </t>
  </si>
  <si>
    <t xml:space="preserve">Loga L9 demontāža, montāža, ailes apdare, tvaika izolācija </t>
  </si>
  <si>
    <t xml:space="preserve">Loga L10 demontāža, montāža, ailes apdare, tvaika izolācija </t>
  </si>
  <si>
    <t xml:space="preserve">Loga L11 demontāža, montāža, ailes apdare, tvaika izolācija </t>
  </si>
  <si>
    <t xml:space="preserve">Duvju D-1 demontāža, montāža ailes apdare, tvaika izolācija </t>
  </si>
  <si>
    <t xml:space="preserve">Duvju D-2 demontāža, montāža ailes apdare, tvaika izolācija </t>
  </si>
  <si>
    <t xml:space="preserve">Duvju D-3 demontāža, montāža ailes apdare, tvaika izolācija </t>
  </si>
  <si>
    <t xml:space="preserve">Loga L-6 demontāža, montāža ailes apdare, tvaika izolācija </t>
  </si>
  <si>
    <t>Elektroinstalācijas atcelšana</t>
  </si>
  <si>
    <t>PVC profils 5 kameru, 2 stiklu ar selektīvo pārklājumu , Uw≤1,3 W/m2K, tonis tumši brūns izmēri: logam augstums 1400 mm, platums 900 mm, tvaika izolācija, PVC palodze</t>
  </si>
  <si>
    <t>PVC profils 5 kameru, 2 stiklu ar selektīvo pārklājumu , Uw≤1,3 W/m2K, tonis tumši brūns izmēri: logam augstums 1200 mm, platums 1400 mm, tvaika izolācija, PVC palodze</t>
  </si>
  <si>
    <t>PVC profils 5 kameru, 2 stiklu ar selektīvo pārklājumu , Uw≤1,3 W/m2K, tonis tumši brūns izmēri: logam augstums 700 mm, platums 700 mm, tvaika izolācija, PVC palodze</t>
  </si>
  <si>
    <t>PVC profils 5 kameru, 2 stiklu ar selektīvo pārklājumu , Uw≤1,3 W/m2K, tonis tumši brūns izmēri:loga augstums 1400 mm, loga platums 1050 mm, balkona durvju platums 700 mm, durvju augstums 2200 mm mm, tvaika izolācija, PVC palodze</t>
  </si>
  <si>
    <t>PVC profils 5 kameru, 2 stiklu ar selektīvo pārklājumu , Uw≤1,3 W/m2K, tonis tumši brūns izmēri:loga augstums 1400 mm, loga platums 800 mm, balkona durvju platums 700 mm, durvju augstums 2200 mm mm, tvaika izolācija, PVC palodze</t>
  </si>
  <si>
    <t>PVC profils 5 kameru, 2 stiklu ar selektīvo pārklājumu , Uw≤1,3 W/m2K, tonis tumši brūns izmēri: logam augstums 1000 mm, platums 1000 mm, tvaika izolācija, PVC palodze</t>
  </si>
  <si>
    <t>PVC profils 5 kameru, 2 stiklu ar selektīvo pārklājumu , Uw≤1,3 W/m2K, tonis tumši brūns izmēri: logam augstums 1400 mm, platums 1750 mm, tvaika izolācija, PVC palodze</t>
  </si>
  <si>
    <t>PVC profils 5 kameru, 2 stiklu ar selektīvo pārklājumu , Uw≤1,3 W/m2K, tonis tumši brūns izmēri:loga augstums 1400 mm, loga platums 1750 mm, balkona durvju platums 700 mm, durvju augstums 2200 mm mm, tvaika izolācija, PVC palodze</t>
  </si>
  <si>
    <t>Apkure</t>
  </si>
  <si>
    <t>Modelis</t>
  </si>
  <si>
    <t>Tērauda radiators, tips - ar sānu pieslēgumu, komplektā - korķis, atgaisošanas ventilis, stiprinājumi</t>
  </si>
  <si>
    <t>22-400-1000</t>
  </si>
  <si>
    <t>kompl.</t>
  </si>
  <si>
    <t>22-400-1200</t>
  </si>
  <si>
    <t>22-400-400</t>
  </si>
  <si>
    <t>22-400-600</t>
  </si>
  <si>
    <t>22-400-800</t>
  </si>
  <si>
    <t>22-900-600</t>
  </si>
  <si>
    <t>Noslēgventilis (tauriņveida)</t>
  </si>
  <si>
    <t>DN15 (Ø1/2'')</t>
  </si>
  <si>
    <t>termostatventilis divcauruļu sistēmām</t>
  </si>
  <si>
    <t>DN20 (Ø3/4'')</t>
  </si>
  <si>
    <t>termostata galva (mehāniskā ar ciparu iedaļām, 2cauruļu sistēmām)</t>
  </si>
  <si>
    <t>Alokators ar attālināto nolasīšanu</t>
  </si>
  <si>
    <t>Siltummaksas sadalitajs MESA WHE460z divsensoru ar
datu radio parraidi</t>
  </si>
  <si>
    <t>Datu uztvērējs</t>
  </si>
  <si>
    <t>Datu uztverejs MESAdata WTT16 12V barošana</t>
  </si>
  <si>
    <t>termostata galva automātiskā</t>
  </si>
  <si>
    <t>trejgaitas  vārsts ( 66 labie, 51 kreisie)</t>
  </si>
  <si>
    <t>DN 15 (3/4'')</t>
  </si>
  <si>
    <t>Automātiskais atgaisotājs (pēdējā stāva radiatoriem)</t>
  </si>
  <si>
    <t>Balansēšanas vārsts</t>
  </si>
  <si>
    <t>Noslēgventilis</t>
  </si>
  <si>
    <t>Tērauda caurule</t>
  </si>
  <si>
    <t>DN15</t>
  </si>
  <si>
    <t>DN20</t>
  </si>
  <si>
    <t>Lokālā tāme Nr. 8</t>
  </si>
  <si>
    <t>Termoizolācija s=50mm, λ≤ 0.045 W/ (m*K)</t>
  </si>
  <si>
    <t>Beramā vate 300mm (pēc rukuma), λ≤0,041 W/(mK</t>
  </si>
  <si>
    <t>akmens vate b=120 mm, λ≤0,037 W/(mK</t>
  </si>
  <si>
    <t>siltinājums 30-50 mm, λ≤0,037 W/(mK</t>
  </si>
  <si>
    <t>Nosegelements, 0,5 mm, PE pārklājums</t>
  </si>
  <si>
    <t>Nosegcepures, 0,5 mm, PE pārklājums</t>
  </si>
  <si>
    <t>L.c.</t>
  </si>
  <si>
    <t>Skārda lāseņa uzstādīšana</t>
  </si>
  <si>
    <t>skārda lāsenis b=250 mm, 0,5 mm, PE pārklājums</t>
  </si>
  <si>
    <t>t.m.</t>
  </si>
  <si>
    <t>Ieejas jumtiņa-sienas savienojuma skārda lāseņa uzstādīšana</t>
  </si>
  <si>
    <t>savienojuma profils metāla profilam ar siltumizolāciju ALB-EO-MC-20</t>
  </si>
  <si>
    <t>Vate Paroc CGL 100 mm (vai analogs), λ≤0,037 W/(mK</t>
  </si>
  <si>
    <t>akmens vate b=100 mm, λ≤0,037 W/(mK</t>
  </si>
  <si>
    <t>skārda lāsenis b=700 mm, 0,5 mm, PE pārklājums</t>
  </si>
  <si>
    <t>Koka karkasa izbūve parapetiem</t>
  </si>
  <si>
    <t>Parapeta siltināšana</t>
  </si>
  <si>
    <t xml:space="preserve">SIA „Tukuma Nami” </t>
  </si>
  <si>
    <t>Vienotais reģ.Nr. 40003397810</t>
  </si>
  <si>
    <t>PVN reģ.Nr. LV 40003397810</t>
  </si>
  <si>
    <t>Kurzemes iela 9, Tukums, Tukuma Novads, LV-3101</t>
  </si>
  <si>
    <t>Būvdarbu apjomi</t>
  </si>
  <si>
    <t>Tukums</t>
  </si>
  <si>
    <t>„Daudzdzīvokļu dzīvojamās ēkas Kalēju ielā 14 k-1, Tukumā energoefektivitātes paaugstināšana”</t>
  </si>
  <si>
    <t>Kadastra Nr. 9001 004 0409 001</t>
  </si>
  <si>
    <t>Iepirkuma identifikācijas numurs: DME0000057</t>
  </si>
  <si>
    <t xml:space="preserve">APSTIPRINĀTS
SIA „Tukuma Nami”
valdes sēdē
2019.gada 05. februāris
Protokols Nr. 19/1
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</si>
</sst>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  &quot;#,##0.00\ ;&quot;  (&quot;#,##0.00\);&quot;  - &quot;;@\ "/>
    <numFmt numFmtId="185" formatCode="&quot;  &quot;#,##0\ ;&quot;  (&quot;#,##0\);&quot;  - &quot;;@\ "/>
    <numFmt numFmtId="186" formatCode="&quot; $ &quot;#,##0.00\ ;&quot; $ (&quot;#,##0.00\);&quot; $ - &quot;;@\ "/>
    <numFmt numFmtId="187" formatCode="&quot; $ &quot;#,##0\ ;&quot; $ (&quot;#,##0\);&quot; $ - &quot;;@\ "/>
    <numFmt numFmtId="188" formatCode="0\%"/>
    <numFmt numFmtId="189" formatCode="#,##0.00&quot;   &quot;;\-#,##0.00&quot;   &quot;;@"/>
    <numFmt numFmtId="190" formatCode="\ #,##0.00\ ;\-#,##0.00\ ;&quot; -&quot;#\ ;@\ 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0.00;\-0;&quot;-&quot;"/>
    <numFmt numFmtId="198" formatCode="#,##0.0000"/>
    <numFmt numFmtId="199" formatCode="[$-426]dddd\,\ yyyy&quot;. gada &quot;d\.\ mmmm"/>
    <numFmt numFmtId="200" formatCode="0.0\%"/>
    <numFmt numFmtId="201" formatCode="0.00\%"/>
    <numFmt numFmtId="202" formatCode="_-* #,##0.00_-;\-* #,##0.00_-;_-* \-??_-;_-@_-"/>
    <numFmt numFmtId="203" formatCode="0.000"/>
    <numFmt numFmtId="204" formatCode="0;;"/>
    <numFmt numFmtId="205" formatCode="0.00;;"/>
    <numFmt numFmtId="206" formatCode="0.00;\-\1;"/>
    <numFmt numFmtId="207" formatCode="0.00;\-0;\-"/>
    <numFmt numFmtId="208" formatCode="#,##0.00;\-#,##0.00;\ "/>
    <numFmt numFmtId="209" formatCode="0.00;&quot;-1&quot;"/>
    <numFmt numFmtId="210" formatCode="#,##0.00;\-#,##0.00;&quot; &quot;"/>
  </numFmts>
  <fonts count="51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184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0" fontId="2" fillId="0" borderId="0">
      <alignment/>
      <protection/>
    </xf>
    <xf numFmtId="0" fontId="8" fillId="27" borderId="0" applyNumberFormat="0" applyBorder="0" applyAlignment="0" applyProtection="0"/>
    <xf numFmtId="0" fontId="37" fillId="28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0" fillId="32" borderId="5" applyNumberFormat="0" applyFont="0" applyAlignment="0" applyProtection="0"/>
    <xf numFmtId="188" fontId="0" fillId="0" borderId="0" applyFill="0" applyBorder="0" applyProtection="0">
      <alignment vertical="center"/>
    </xf>
    <xf numFmtId="0" fontId="45" fillId="0" borderId="6" applyNumberFormat="0" applyFill="0" applyAlignment="0" applyProtection="0"/>
    <xf numFmtId="0" fontId="46" fillId="3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186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20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20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05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205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205" fontId="4" fillId="0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04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</cellXfs>
  <cellStyles count="65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3" xfId="43"/>
    <cellStyle name="Comma 3 2" xfId="44"/>
    <cellStyle name="Comma 3 3" xfId="45"/>
    <cellStyle name="Comma 3 4" xfId="46"/>
    <cellStyle name="Comma[0]" xfId="47"/>
    <cellStyle name="Currency[0]" xfId="48"/>
    <cellStyle name="Excel Built-in Normal" xfId="49"/>
    <cellStyle name="Excel_BuiltIn_Bad" xfId="50"/>
    <cellStyle name="Ievade" xfId="51"/>
    <cellStyle name="Izvade" xfId="52"/>
    <cellStyle name="Kopsumma" xfId="53"/>
    <cellStyle name="Labs" xfId="54"/>
    <cellStyle name="Neitrāls" xfId="55"/>
    <cellStyle name="Normal 2" xfId="56"/>
    <cellStyle name="Normal 2 2 2" xfId="57"/>
    <cellStyle name="Normal 2 4" xfId="58"/>
    <cellStyle name="Normal 3" xfId="59"/>
    <cellStyle name="Normal 5" xfId="60"/>
    <cellStyle name="Normal_tamlok_tuksaLBN" xfId="61"/>
    <cellStyle name="Nosaukums" xfId="62"/>
    <cellStyle name="Parastais 2" xfId="63"/>
    <cellStyle name="Paskaidrojošs teksts" xfId="64"/>
    <cellStyle name="Pārbaudes šūna" xfId="65"/>
    <cellStyle name="Piezīme" xfId="66"/>
    <cellStyle name="Percent" xfId="67"/>
    <cellStyle name="Saistītā šūna" xfId="68"/>
    <cellStyle name="Slikts" xfId="69"/>
    <cellStyle name="Style 1" xfId="70"/>
    <cellStyle name="Style 1 2" xfId="71"/>
    <cellStyle name="Currency" xfId="72"/>
    <cellStyle name="Currency [0]" xfId="73"/>
    <cellStyle name="Virsraksts 1" xfId="74"/>
    <cellStyle name="Virsraksts 2" xfId="75"/>
    <cellStyle name="Virsraksts 3" xfId="76"/>
    <cellStyle name="Virsraksts 4" xfId="77"/>
    <cellStyle name="Обычный_33. OZOLNIEKU NOVADA DOME_OZO SKOLA_TELPU, GAITENU, KAPNU TELPU REMONTS_TAME_VADIMS_2011_02_25_melnraksts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3" max="3" width="9.8515625" style="0" customWidth="1"/>
  </cols>
  <sheetData>
    <row r="1" spans="1:11" ht="12.75">
      <c r="A1" s="100" t="s">
        <v>208</v>
      </c>
      <c r="B1" s="80"/>
      <c r="C1" s="80"/>
      <c r="D1" s="80"/>
      <c r="E1" s="80"/>
      <c r="F1" s="80"/>
      <c r="G1" s="80"/>
      <c r="H1" s="80"/>
      <c r="I1" s="80"/>
      <c r="J1" s="80"/>
      <c r="K1" s="7"/>
    </row>
    <row r="2" spans="1:1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7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7"/>
    </row>
    <row r="4" spans="1:1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7"/>
    </row>
    <row r="5" spans="1:11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>
      <c r="A8" s="10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.75">
      <c r="A9" s="81" t="s">
        <v>199</v>
      </c>
      <c r="B9" s="81"/>
      <c r="C9" s="81"/>
      <c r="D9" s="81"/>
      <c r="E9" s="81"/>
      <c r="F9" s="81"/>
      <c r="G9" s="81"/>
      <c r="H9" s="81"/>
      <c r="I9" s="81"/>
      <c r="J9" s="81"/>
      <c r="K9" s="7"/>
    </row>
    <row r="10" spans="1:11" ht="18.75">
      <c r="A10" s="81" t="s">
        <v>200</v>
      </c>
      <c r="B10" s="81"/>
      <c r="C10" s="81"/>
      <c r="D10" s="81"/>
      <c r="E10" s="81"/>
      <c r="F10" s="81"/>
      <c r="G10" s="81"/>
      <c r="H10" s="81"/>
      <c r="I10" s="81"/>
      <c r="J10" s="81"/>
      <c r="K10" s="7"/>
    </row>
    <row r="11" spans="1:11" ht="18.75">
      <c r="A11" s="81" t="s">
        <v>201</v>
      </c>
      <c r="B11" s="81"/>
      <c r="C11" s="81"/>
      <c r="D11" s="81"/>
      <c r="E11" s="81"/>
      <c r="F11" s="81"/>
      <c r="G11" s="81"/>
      <c r="H11" s="81"/>
      <c r="I11" s="81"/>
      <c r="J11" s="81"/>
      <c r="K11" s="7"/>
    </row>
    <row r="12" spans="1:11" ht="18.75">
      <c r="A12" s="81" t="s">
        <v>202</v>
      </c>
      <c r="B12" s="81"/>
      <c r="C12" s="81"/>
      <c r="D12" s="81"/>
      <c r="E12" s="81"/>
      <c r="F12" s="81"/>
      <c r="G12" s="81"/>
      <c r="H12" s="81"/>
      <c r="I12" s="81"/>
      <c r="J12" s="81"/>
      <c r="K12" s="7"/>
    </row>
    <row r="13" spans="1:11" ht="18.7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84" t="s">
        <v>205</v>
      </c>
      <c r="B18" s="84"/>
      <c r="C18" s="84"/>
      <c r="D18" s="84"/>
      <c r="E18" s="84"/>
      <c r="F18" s="84"/>
      <c r="G18" s="84"/>
      <c r="H18" s="84"/>
      <c r="I18" s="84"/>
      <c r="J18" s="84"/>
      <c r="K18" s="7"/>
    </row>
    <row r="19" spans="1:11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7"/>
    </row>
    <row r="20" spans="1:11" ht="22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7"/>
    </row>
    <row r="21" spans="1:11" ht="22.5">
      <c r="A21" s="85" t="s">
        <v>206</v>
      </c>
      <c r="B21" s="85"/>
      <c r="C21" s="85"/>
      <c r="D21" s="85"/>
      <c r="E21" s="85"/>
      <c r="F21" s="85"/>
      <c r="G21" s="85"/>
      <c r="H21" s="85"/>
      <c r="I21" s="85"/>
      <c r="J21" s="85"/>
      <c r="K21" s="7"/>
    </row>
    <row r="22" spans="1:11" ht="22.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2.5">
      <c r="A23" s="85" t="s">
        <v>203</v>
      </c>
      <c r="B23" s="85"/>
      <c r="C23" s="85"/>
      <c r="D23" s="85"/>
      <c r="E23" s="85"/>
      <c r="F23" s="85"/>
      <c r="G23" s="85"/>
      <c r="H23" s="85"/>
      <c r="I23" s="85"/>
      <c r="J23" s="85"/>
      <c r="K23" s="7"/>
    </row>
    <row r="24" spans="1:11" ht="15.75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82" t="s">
        <v>207</v>
      </c>
      <c r="B25" s="82"/>
      <c r="C25" s="82"/>
      <c r="D25" s="82"/>
      <c r="E25" s="82"/>
      <c r="F25" s="82"/>
      <c r="G25" s="82"/>
      <c r="H25" s="82"/>
      <c r="I25" s="82"/>
      <c r="J25" s="82"/>
      <c r="K25" s="7"/>
    </row>
    <row r="26" spans="1:11" ht="15.75">
      <c r="A26" s="13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.7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.7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.7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5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5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5.75">
      <c r="A43" s="83" t="s">
        <v>204</v>
      </c>
      <c r="B43" s="83"/>
      <c r="C43" s="83"/>
      <c r="D43" s="83"/>
      <c r="E43" s="83"/>
      <c r="F43" s="83"/>
      <c r="G43" s="83"/>
      <c r="H43" s="83"/>
      <c r="I43" s="83"/>
      <c r="J43" s="83"/>
      <c r="K43" s="7"/>
    </row>
    <row r="44" spans="1:11" ht="15.75">
      <c r="A44" s="82">
        <v>2017</v>
      </c>
      <c r="B44" s="82"/>
      <c r="C44" s="82"/>
      <c r="D44" s="82"/>
      <c r="E44" s="82"/>
      <c r="F44" s="82"/>
      <c r="G44" s="82"/>
      <c r="H44" s="82"/>
      <c r="I44" s="82"/>
      <c r="J44" s="82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</sheetData>
  <sheetProtection/>
  <mergeCells count="11">
    <mergeCell ref="A25:J25"/>
    <mergeCell ref="A43:J43"/>
    <mergeCell ref="A44:J44"/>
    <mergeCell ref="A10:J10"/>
    <mergeCell ref="A11:J11"/>
    <mergeCell ref="A12:J12"/>
    <mergeCell ref="A18:J20"/>
    <mergeCell ref="A21:J21"/>
    <mergeCell ref="A23:J23"/>
    <mergeCell ref="A9:J9"/>
    <mergeCell ref="A1:J5"/>
  </mergeCells>
  <printOptions/>
  <pageMargins left="0.7086614173228347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&amp;RPielikums N.9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64"/>
  <sheetViews>
    <sheetView view="pageBreakPreview" zoomScaleNormal="90" zoomScaleSheetLayoutView="100" zoomScalePageLayoutView="0" workbookViewId="0" topLeftCell="A1">
      <selection activeCell="A2" sqref="A2:E2"/>
    </sheetView>
  </sheetViews>
  <sheetFormatPr defaultColWidth="8.7109375" defaultRowHeight="12.75"/>
  <cols>
    <col min="1" max="1" width="4.140625" style="1" customWidth="1"/>
    <col min="2" max="2" width="7.28125" style="1" customWidth="1"/>
    <col min="3" max="3" width="52.7109375" style="1" customWidth="1"/>
    <col min="4" max="4" width="10.140625" style="1" customWidth="1"/>
    <col min="5" max="5" width="9.8515625" style="1" customWidth="1"/>
    <col min="6" max="16384" width="8.7109375" style="1" customWidth="1"/>
  </cols>
  <sheetData>
    <row r="1" spans="1:5" ht="11.25">
      <c r="A1" s="86" t="s">
        <v>5</v>
      </c>
      <c r="B1" s="86"/>
      <c r="C1" s="86"/>
      <c r="D1" s="86"/>
      <c r="E1" s="86"/>
    </row>
    <row r="2" spans="1:5" ht="11.25">
      <c r="A2" s="87" t="s">
        <v>6</v>
      </c>
      <c r="B2" s="87"/>
      <c r="C2" s="87"/>
      <c r="D2" s="87"/>
      <c r="E2" s="87"/>
    </row>
    <row r="3" spans="1:5" ht="18" customHeight="1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66.75" customHeight="1">
      <c r="A4" s="91"/>
      <c r="B4" s="89"/>
      <c r="C4" s="93"/>
      <c r="D4" s="93"/>
      <c r="E4" s="95"/>
    </row>
    <row r="5" spans="1:5" ht="14.25" customHeight="1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2" customHeight="1">
      <c r="A6" s="14"/>
      <c r="B6" s="15"/>
      <c r="C6" s="18" t="s">
        <v>6</v>
      </c>
      <c r="D6" s="19"/>
      <c r="E6" s="20"/>
    </row>
    <row r="7" spans="1:5" ht="12" customHeight="1">
      <c r="A7" s="21">
        <v>1</v>
      </c>
      <c r="B7" s="22" t="s">
        <v>106</v>
      </c>
      <c r="C7" s="23" t="s">
        <v>47</v>
      </c>
      <c r="D7" s="22" t="s">
        <v>12</v>
      </c>
      <c r="E7" s="24">
        <v>188.5</v>
      </c>
    </row>
    <row r="8" spans="1:5" ht="11.25">
      <c r="A8" s="21">
        <v>2</v>
      </c>
      <c r="B8" s="22" t="s">
        <v>106</v>
      </c>
      <c r="C8" s="23" t="s">
        <v>48</v>
      </c>
      <c r="D8" s="22" t="s">
        <v>8</v>
      </c>
      <c r="E8" s="24">
        <v>1</v>
      </c>
    </row>
    <row r="9" spans="1:5" ht="12" customHeight="1">
      <c r="A9" s="21">
        <v>3</v>
      </c>
      <c r="B9" s="22" t="s">
        <v>106</v>
      </c>
      <c r="C9" s="23" t="s">
        <v>107</v>
      </c>
      <c r="D9" s="22" t="s">
        <v>8</v>
      </c>
      <c r="E9" s="24">
        <v>1</v>
      </c>
    </row>
    <row r="10" spans="1:5" ht="12" customHeight="1">
      <c r="A10" s="21">
        <v>4</v>
      </c>
      <c r="B10" s="22" t="s">
        <v>106</v>
      </c>
      <c r="C10" s="23" t="s">
        <v>49</v>
      </c>
      <c r="D10" s="22" t="s">
        <v>8</v>
      </c>
      <c r="E10" s="24">
        <v>1</v>
      </c>
    </row>
    <row r="11" spans="1:5" ht="12" customHeight="1">
      <c r="A11" s="21">
        <v>5</v>
      </c>
      <c r="B11" s="22" t="s">
        <v>106</v>
      </c>
      <c r="C11" s="23" t="s">
        <v>108</v>
      </c>
      <c r="D11" s="22" t="s">
        <v>8</v>
      </c>
      <c r="E11" s="24">
        <v>1</v>
      </c>
    </row>
    <row r="12" spans="1:5" ht="12" customHeight="1">
      <c r="A12" s="21">
        <v>6</v>
      </c>
      <c r="B12" s="22" t="s">
        <v>106</v>
      </c>
      <c r="C12" s="23" t="s">
        <v>109</v>
      </c>
      <c r="D12" s="22" t="s">
        <v>8</v>
      </c>
      <c r="E12" s="24">
        <v>3</v>
      </c>
    </row>
    <row r="13" spans="1:5" ht="12" customHeight="1">
      <c r="A13" s="21">
        <v>7</v>
      </c>
      <c r="B13" s="22" t="s">
        <v>106</v>
      </c>
      <c r="C13" s="23" t="s">
        <v>110</v>
      </c>
      <c r="D13" s="22" t="s">
        <v>8</v>
      </c>
      <c r="E13" s="24">
        <v>1</v>
      </c>
    </row>
    <row r="14" spans="1:5" ht="12" customHeight="1">
      <c r="A14" s="21">
        <v>8</v>
      </c>
      <c r="B14" s="22" t="s">
        <v>106</v>
      </c>
      <c r="C14" s="23" t="s">
        <v>50</v>
      </c>
      <c r="D14" s="22" t="s">
        <v>8</v>
      </c>
      <c r="E14" s="24">
        <v>1</v>
      </c>
    </row>
    <row r="15" spans="1:5" ht="12" customHeight="1">
      <c r="A15" s="21">
        <v>9</v>
      </c>
      <c r="B15" s="22" t="s">
        <v>106</v>
      </c>
      <c r="C15" s="23" t="s">
        <v>51</v>
      </c>
      <c r="D15" s="22" t="s">
        <v>8</v>
      </c>
      <c r="E15" s="24">
        <v>1</v>
      </c>
    </row>
    <row r="16" spans="1:5" ht="12" customHeight="1">
      <c r="A16" s="25">
        <v>10</v>
      </c>
      <c r="B16" s="26" t="s">
        <v>106</v>
      </c>
      <c r="C16" s="27" t="s">
        <v>52</v>
      </c>
      <c r="D16" s="26" t="s">
        <v>8</v>
      </c>
      <c r="E16" s="28">
        <v>1</v>
      </c>
    </row>
    <row r="17" spans="1:5" ht="11.25">
      <c r="A17" s="3"/>
      <c r="B17" s="3"/>
      <c r="C17" s="2"/>
      <c r="D17" s="2"/>
      <c r="E17" s="2"/>
    </row>
    <row r="18" spans="1:5" ht="11.25">
      <c r="A18" s="3"/>
      <c r="B18" s="3"/>
      <c r="C18" s="3"/>
      <c r="D18" s="3"/>
      <c r="E18" s="3"/>
    </row>
    <row r="19" spans="1:5" ht="11.25">
      <c r="A19" s="3"/>
      <c r="B19" s="3"/>
      <c r="C19" s="3"/>
      <c r="D19" s="3"/>
      <c r="E19" s="3"/>
    </row>
    <row r="20" spans="1:5" ht="11.25">
      <c r="A20" s="3"/>
      <c r="B20" s="3"/>
      <c r="C20" s="3"/>
      <c r="D20" s="3"/>
      <c r="E20" s="3"/>
    </row>
    <row r="21" spans="1:5" ht="11.25">
      <c r="A21" s="3"/>
      <c r="B21" s="3"/>
      <c r="C21" s="3"/>
      <c r="D21" s="3"/>
      <c r="E21" s="3"/>
    </row>
    <row r="22" spans="1:5" ht="11.25">
      <c r="A22" s="3"/>
      <c r="B22" s="3"/>
      <c r="C22" s="3"/>
      <c r="D22" s="3"/>
      <c r="E22" s="3"/>
    </row>
    <row r="23" spans="1:5" ht="11.25">
      <c r="A23" s="3"/>
      <c r="B23" s="3"/>
      <c r="C23" s="3"/>
      <c r="D23" s="3"/>
      <c r="E23" s="3"/>
    </row>
    <row r="24" spans="1:5" ht="11.25">
      <c r="A24" s="3"/>
      <c r="B24" s="3"/>
      <c r="C24" s="3"/>
      <c r="D24" s="3"/>
      <c r="E24" s="3"/>
    </row>
    <row r="25" spans="1:5" ht="11.25">
      <c r="A25" s="3"/>
      <c r="B25" s="3"/>
      <c r="C25" s="3"/>
      <c r="D25" s="3"/>
      <c r="E25" s="3"/>
    </row>
    <row r="26" spans="1:5" ht="11.25">
      <c r="A26" s="3"/>
      <c r="B26" s="3"/>
      <c r="C26" s="3"/>
      <c r="D26" s="3"/>
      <c r="E26" s="3"/>
    </row>
    <row r="27" spans="1:5" ht="11.25">
      <c r="A27" s="3"/>
      <c r="B27" s="3"/>
      <c r="C27" s="3"/>
      <c r="D27" s="3"/>
      <c r="E27" s="3"/>
    </row>
    <row r="28" spans="1:5" ht="11.25">
      <c r="A28" s="3"/>
      <c r="B28" s="3"/>
      <c r="C28" s="3"/>
      <c r="D28" s="3"/>
      <c r="E28" s="3"/>
    </row>
    <row r="29" spans="1:5" ht="11.25">
      <c r="A29" s="3"/>
      <c r="B29" s="3"/>
      <c r="C29" s="3"/>
      <c r="D29" s="3"/>
      <c r="E29" s="3"/>
    </row>
    <row r="30" spans="1:5" ht="11.25">
      <c r="A30" s="3"/>
      <c r="B30" s="3"/>
      <c r="C30" s="3"/>
      <c r="D30" s="3"/>
      <c r="E30" s="3"/>
    </row>
    <row r="31" spans="1:5" ht="11.25">
      <c r="A31" s="3"/>
      <c r="B31" s="3"/>
      <c r="C31" s="3"/>
      <c r="D31" s="3"/>
      <c r="E31" s="3"/>
    </row>
    <row r="32" spans="1:5" ht="11.25">
      <c r="A32" s="3"/>
      <c r="B32" s="3"/>
      <c r="C32" s="3"/>
      <c r="D32" s="3"/>
      <c r="E32" s="3"/>
    </row>
    <row r="33" spans="1:5" ht="11.25">
      <c r="A33" s="3"/>
      <c r="B33" s="3"/>
      <c r="C33" s="3"/>
      <c r="D33" s="3"/>
      <c r="E33" s="3"/>
    </row>
    <row r="34" spans="1:5" ht="11.25">
      <c r="A34" s="3"/>
      <c r="B34" s="3"/>
      <c r="C34" s="3"/>
      <c r="D34" s="3"/>
      <c r="E34" s="3"/>
    </row>
    <row r="35" spans="1:5" ht="11.25">
      <c r="A35" s="3"/>
      <c r="B35" s="3"/>
      <c r="C35" s="3"/>
      <c r="D35" s="3"/>
      <c r="E35" s="3"/>
    </row>
    <row r="36" spans="1:5" ht="11.25">
      <c r="A36" s="3"/>
      <c r="B36" s="3"/>
      <c r="C36" s="3"/>
      <c r="D36" s="3"/>
      <c r="E36" s="3"/>
    </row>
    <row r="37" spans="1:5" ht="11.25">
      <c r="A37" s="3"/>
      <c r="B37" s="3"/>
      <c r="C37" s="3"/>
      <c r="D37" s="3"/>
      <c r="E37" s="3"/>
    </row>
    <row r="38" spans="1:5" ht="11.25">
      <c r="A38" s="3"/>
      <c r="B38" s="3"/>
      <c r="C38" s="3"/>
      <c r="D38" s="3"/>
      <c r="E38" s="3"/>
    </row>
    <row r="39" spans="1:5" ht="11.25">
      <c r="A39" s="3"/>
      <c r="B39" s="3"/>
      <c r="C39" s="3"/>
      <c r="D39" s="3"/>
      <c r="E39" s="3"/>
    </row>
    <row r="40" spans="1:5" ht="11.25">
      <c r="A40" s="3"/>
      <c r="B40" s="3"/>
      <c r="C40" s="3"/>
      <c r="D40" s="3"/>
      <c r="E40" s="3"/>
    </row>
    <row r="41" spans="1:5" ht="11.25">
      <c r="A41" s="3"/>
      <c r="B41" s="3"/>
      <c r="C41" s="3"/>
      <c r="D41" s="3"/>
      <c r="E41" s="3"/>
    </row>
    <row r="42" spans="1:5" ht="11.25">
      <c r="A42" s="3"/>
      <c r="B42" s="3"/>
      <c r="C42" s="3"/>
      <c r="D42" s="3"/>
      <c r="E42" s="3"/>
    </row>
    <row r="43" spans="1:5" ht="11.25">
      <c r="A43" s="3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  <row r="45" spans="1:5" ht="11.25">
      <c r="A45" s="3"/>
      <c r="B45" s="3"/>
      <c r="C45" s="3"/>
      <c r="D45" s="3"/>
      <c r="E45" s="3"/>
    </row>
    <row r="46" spans="1:5" ht="11.25">
      <c r="A46" s="3"/>
      <c r="B46" s="3"/>
      <c r="C46" s="3"/>
      <c r="D46" s="3"/>
      <c r="E46" s="3"/>
    </row>
    <row r="47" spans="1:5" ht="11.25">
      <c r="A47" s="3"/>
      <c r="B47" s="3"/>
      <c r="C47" s="3"/>
      <c r="D47" s="3"/>
      <c r="E47" s="3"/>
    </row>
    <row r="48" spans="1:5" ht="11.25">
      <c r="A48" s="3"/>
      <c r="B48" s="3"/>
      <c r="C48" s="3"/>
      <c r="D48" s="3"/>
      <c r="E48" s="3"/>
    </row>
    <row r="49" spans="1:5" ht="11.25">
      <c r="A49" s="3"/>
      <c r="B49" s="3"/>
      <c r="C49" s="3"/>
      <c r="D49" s="3"/>
      <c r="E49" s="3"/>
    </row>
    <row r="50" spans="1:5" ht="11.25">
      <c r="A50" s="3"/>
      <c r="B50" s="3"/>
      <c r="C50" s="3"/>
      <c r="D50" s="3"/>
      <c r="E50" s="3"/>
    </row>
    <row r="51" spans="1:5" ht="11.25">
      <c r="A51" s="3"/>
      <c r="B51" s="3"/>
      <c r="C51" s="3"/>
      <c r="D51" s="3"/>
      <c r="E51" s="3"/>
    </row>
    <row r="52" spans="1:5" ht="11.25">
      <c r="A52" s="3"/>
      <c r="B52" s="3"/>
      <c r="C52" s="3"/>
      <c r="D52" s="3"/>
      <c r="E52" s="3"/>
    </row>
    <row r="53" spans="1:5" ht="11.25">
      <c r="A53" s="3"/>
      <c r="B53" s="3"/>
      <c r="C53" s="3"/>
      <c r="D53" s="3"/>
      <c r="E53" s="3"/>
    </row>
    <row r="54" spans="1:5" ht="11.25">
      <c r="A54" s="3"/>
      <c r="B54" s="3"/>
      <c r="C54" s="3"/>
      <c r="D54" s="3"/>
      <c r="E54" s="3"/>
    </row>
    <row r="55" spans="1:5" ht="11.25">
      <c r="A55" s="3"/>
      <c r="B55" s="3"/>
      <c r="C55" s="3"/>
      <c r="D55" s="3"/>
      <c r="E55" s="3"/>
    </row>
    <row r="56" spans="1:5" ht="11.25">
      <c r="A56" s="3"/>
      <c r="B56" s="3"/>
      <c r="C56" s="3"/>
      <c r="D56" s="3"/>
      <c r="E56" s="3"/>
    </row>
    <row r="57" spans="1:5" ht="11.25">
      <c r="A57" s="3"/>
      <c r="B57" s="3"/>
      <c r="C57" s="3"/>
      <c r="D57" s="3"/>
      <c r="E57" s="3"/>
    </row>
    <row r="58" spans="1:5" ht="11.25">
      <c r="A58" s="3"/>
      <c r="B58" s="3"/>
      <c r="C58" s="3"/>
      <c r="D58" s="3"/>
      <c r="E58" s="3"/>
    </row>
    <row r="59" spans="1:5" ht="11.25">
      <c r="A59" s="3"/>
      <c r="B59" s="3"/>
      <c r="C59" s="3"/>
      <c r="D59" s="3"/>
      <c r="E59" s="3"/>
    </row>
    <row r="60" spans="1:5" ht="11.25">
      <c r="A60" s="3"/>
      <c r="B60" s="3"/>
      <c r="C60" s="3"/>
      <c r="D60" s="3"/>
      <c r="E60" s="3"/>
    </row>
    <row r="61" spans="1:5" ht="11.25">
      <c r="A61" s="3"/>
      <c r="B61" s="3"/>
      <c r="C61" s="3"/>
      <c r="D61" s="3"/>
      <c r="E61" s="3"/>
    </row>
    <row r="62" spans="1:5" ht="11.25">
      <c r="A62" s="3"/>
      <c r="B62" s="3"/>
      <c r="C62" s="3"/>
      <c r="D62" s="3"/>
      <c r="E62" s="3"/>
    </row>
    <row r="63" spans="1:5" ht="11.25">
      <c r="A63" s="3"/>
      <c r="B63" s="3"/>
      <c r="C63" s="3"/>
      <c r="D63" s="3"/>
      <c r="E63" s="3"/>
    </row>
    <row r="64" spans="1:5" ht="11.25">
      <c r="A64" s="3"/>
      <c r="B64" s="3"/>
      <c r="C64" s="3"/>
      <c r="D64" s="3"/>
      <c r="E64" s="3"/>
    </row>
  </sheetData>
  <sheetProtection selectLockedCells="1" selectUnlockedCells="1"/>
  <mergeCells count="7">
    <mergeCell ref="A1:E1"/>
    <mergeCell ref="A2:E2"/>
    <mergeCell ref="B3:B4"/>
    <mergeCell ref="A3:A4"/>
    <mergeCell ref="C3:C4"/>
    <mergeCell ref="D3:D4"/>
    <mergeCell ref="E3:E4"/>
  </mergeCells>
  <printOptions/>
  <pageMargins left="0.8661417322834646" right="0.4330708661417323" top="0.7874015748031497" bottom="0.7086614173228347" header="0.5118110236220472" footer="0.2755905511811024"/>
  <pageSetup fitToHeight="1" fitToWidth="1"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view="pageBreakPreview" zoomScaleSheetLayoutView="100" zoomScalePageLayoutView="0" workbookViewId="0" topLeftCell="A1">
      <selection activeCell="C12" sqref="C12"/>
    </sheetView>
  </sheetViews>
  <sheetFormatPr defaultColWidth="8.7109375" defaultRowHeight="12.75"/>
  <cols>
    <col min="1" max="1" width="4.140625" style="1" customWidth="1"/>
    <col min="2" max="2" width="10.8515625" style="1" customWidth="1"/>
    <col min="3" max="3" width="52.7109375" style="1" customWidth="1"/>
    <col min="4" max="4" width="10.140625" style="1" customWidth="1"/>
    <col min="5" max="5" width="9.8515625" style="1" customWidth="1"/>
    <col min="6" max="16384" width="8.7109375" style="1" customWidth="1"/>
  </cols>
  <sheetData>
    <row r="1" spans="1:5" ht="11.25">
      <c r="A1" s="86" t="s">
        <v>9</v>
      </c>
      <c r="B1" s="86"/>
      <c r="C1" s="86"/>
      <c r="D1" s="86"/>
      <c r="E1" s="86"/>
    </row>
    <row r="2" spans="1:5" ht="11.25">
      <c r="A2" s="87" t="s">
        <v>95</v>
      </c>
      <c r="B2" s="87"/>
      <c r="C2" s="87"/>
      <c r="D2" s="87"/>
      <c r="E2" s="87"/>
    </row>
    <row r="3" spans="1:5" ht="18" customHeight="1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66.75" customHeight="1">
      <c r="A4" s="91"/>
      <c r="B4" s="89"/>
      <c r="C4" s="93"/>
      <c r="D4" s="93"/>
      <c r="E4" s="95"/>
    </row>
    <row r="5" spans="1:5" ht="14.25" customHeight="1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2" customHeight="1">
      <c r="A6" s="14"/>
      <c r="B6" s="15"/>
      <c r="C6" s="18" t="s">
        <v>95</v>
      </c>
      <c r="D6" s="19"/>
      <c r="E6" s="20"/>
    </row>
    <row r="7" spans="1:5" ht="12" customHeight="1">
      <c r="A7" s="21">
        <v>1</v>
      </c>
      <c r="B7" s="22" t="s">
        <v>106</v>
      </c>
      <c r="C7" s="29" t="s">
        <v>111</v>
      </c>
      <c r="D7" s="16" t="s">
        <v>10</v>
      </c>
      <c r="E7" s="30">
        <v>354</v>
      </c>
    </row>
    <row r="8" spans="1:5" ht="12" customHeight="1">
      <c r="A8" s="21">
        <v>2</v>
      </c>
      <c r="B8" s="22" t="s">
        <v>106</v>
      </c>
      <c r="C8" s="29" t="s">
        <v>112</v>
      </c>
      <c r="D8" s="16" t="s">
        <v>10</v>
      </c>
      <c r="E8" s="30">
        <v>21</v>
      </c>
    </row>
    <row r="9" spans="1:5" ht="12" customHeight="1">
      <c r="A9" s="21"/>
      <c r="B9" s="15"/>
      <c r="C9" s="31" t="s">
        <v>87</v>
      </c>
      <c r="D9" s="16" t="s">
        <v>11</v>
      </c>
      <c r="E9" s="30">
        <v>2.2512</v>
      </c>
    </row>
    <row r="10" spans="1:5" ht="12" customHeight="1">
      <c r="A10" s="21"/>
      <c r="B10" s="15"/>
      <c r="C10" s="31" t="s">
        <v>42</v>
      </c>
      <c r="D10" s="16" t="s">
        <v>44</v>
      </c>
      <c r="E10" s="30">
        <v>21</v>
      </c>
    </row>
    <row r="11" spans="1:5" ht="12" customHeight="1">
      <c r="A11" s="21">
        <v>3</v>
      </c>
      <c r="B11" s="22" t="s">
        <v>106</v>
      </c>
      <c r="C11" s="29" t="s">
        <v>96</v>
      </c>
      <c r="D11" s="16" t="s">
        <v>10</v>
      </c>
      <c r="E11" s="30">
        <v>354</v>
      </c>
    </row>
    <row r="12" spans="1:5" ht="12" customHeight="1">
      <c r="A12" s="21"/>
      <c r="B12" s="15"/>
      <c r="C12" s="31" t="s">
        <v>97</v>
      </c>
      <c r="D12" s="16" t="s">
        <v>10</v>
      </c>
      <c r="E12" s="30">
        <v>389.40000000000003</v>
      </c>
    </row>
    <row r="13" spans="1:5" ht="12" customHeight="1">
      <c r="A13" s="21">
        <v>4</v>
      </c>
      <c r="B13" s="22" t="s">
        <v>106</v>
      </c>
      <c r="C13" s="32" t="s">
        <v>98</v>
      </c>
      <c r="D13" s="16" t="s">
        <v>10</v>
      </c>
      <c r="E13" s="30">
        <v>354</v>
      </c>
    </row>
    <row r="14" spans="1:5" ht="12" customHeight="1">
      <c r="A14" s="21"/>
      <c r="B14" s="15"/>
      <c r="C14" s="31" t="s">
        <v>183</v>
      </c>
      <c r="D14" s="15" t="s">
        <v>11</v>
      </c>
      <c r="E14" s="33">
        <v>111.50999999999999</v>
      </c>
    </row>
    <row r="15" spans="1:5" ht="12" customHeight="1">
      <c r="A15" s="21">
        <v>5</v>
      </c>
      <c r="B15" s="22" t="s">
        <v>106</v>
      </c>
      <c r="C15" s="34" t="s">
        <v>99</v>
      </c>
      <c r="D15" s="35" t="s">
        <v>10</v>
      </c>
      <c r="E15" s="33">
        <v>12</v>
      </c>
    </row>
    <row r="16" spans="1:5" ht="12" customHeight="1">
      <c r="A16" s="21"/>
      <c r="B16" s="15"/>
      <c r="C16" s="31" t="s">
        <v>100</v>
      </c>
      <c r="D16" s="35" t="s">
        <v>10</v>
      </c>
      <c r="E16" s="33">
        <v>12</v>
      </c>
    </row>
    <row r="17" spans="1:5" ht="12" customHeight="1">
      <c r="A17" s="25">
        <v>6</v>
      </c>
      <c r="B17" s="26" t="s">
        <v>106</v>
      </c>
      <c r="C17" s="36" t="s">
        <v>113</v>
      </c>
      <c r="D17" s="37" t="s">
        <v>8</v>
      </c>
      <c r="E17" s="38">
        <v>3</v>
      </c>
    </row>
  </sheetData>
  <sheetProtection/>
  <mergeCells count="7">
    <mergeCell ref="A3:A4"/>
    <mergeCell ref="B3:B4"/>
    <mergeCell ref="C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SheetLayoutView="100" zoomScalePageLayoutView="0" workbookViewId="0" topLeftCell="A1">
      <selection activeCell="A3" sqref="A3:E35"/>
    </sheetView>
  </sheetViews>
  <sheetFormatPr defaultColWidth="8.7109375" defaultRowHeight="12.75"/>
  <cols>
    <col min="1" max="1" width="4.140625" style="1" customWidth="1"/>
    <col min="2" max="2" width="7.28125" style="1" customWidth="1"/>
    <col min="3" max="3" width="52.7109375" style="1" customWidth="1"/>
    <col min="4" max="4" width="10.140625" style="1" customWidth="1"/>
    <col min="5" max="5" width="9.8515625" style="1" customWidth="1"/>
    <col min="6" max="16384" width="8.7109375" style="1" customWidth="1"/>
  </cols>
  <sheetData>
    <row r="1" spans="1:5" ht="11.25">
      <c r="A1" s="86" t="s">
        <v>45</v>
      </c>
      <c r="B1" s="86"/>
      <c r="C1" s="86"/>
      <c r="D1" s="86"/>
      <c r="E1" s="86"/>
    </row>
    <row r="2" spans="1:5" ht="11.25">
      <c r="A2" s="87" t="s">
        <v>14</v>
      </c>
      <c r="B2" s="87"/>
      <c r="C2" s="87"/>
      <c r="D2" s="87"/>
      <c r="E2" s="87"/>
    </row>
    <row r="3" spans="1:5" ht="11.25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11.25">
      <c r="A4" s="91"/>
      <c r="B4" s="89"/>
      <c r="C4" s="93"/>
      <c r="D4" s="93"/>
      <c r="E4" s="95"/>
    </row>
    <row r="5" spans="1:5" ht="11.25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1.25">
      <c r="A6" s="14"/>
      <c r="B6" s="15"/>
      <c r="C6" s="18" t="s">
        <v>114</v>
      </c>
      <c r="D6" s="19"/>
      <c r="E6" s="20"/>
    </row>
    <row r="7" spans="1:5" ht="11.25">
      <c r="A7" s="21">
        <v>1</v>
      </c>
      <c r="B7" s="22" t="s">
        <v>106</v>
      </c>
      <c r="C7" s="34" t="s">
        <v>89</v>
      </c>
      <c r="D7" s="15" t="s">
        <v>10</v>
      </c>
      <c r="E7" s="39">
        <v>93.28999999999999</v>
      </c>
    </row>
    <row r="8" spans="1:5" ht="11.25">
      <c r="A8" s="21">
        <v>2</v>
      </c>
      <c r="B8" s="22" t="s">
        <v>106</v>
      </c>
      <c r="C8" s="34" t="s">
        <v>115</v>
      </c>
      <c r="D8" s="15" t="s">
        <v>11</v>
      </c>
      <c r="E8" s="39">
        <v>58.92</v>
      </c>
    </row>
    <row r="9" spans="1:5" ht="22.5">
      <c r="A9" s="21">
        <v>3</v>
      </c>
      <c r="B9" s="22" t="s">
        <v>106</v>
      </c>
      <c r="C9" s="34" t="s">
        <v>15</v>
      </c>
      <c r="D9" s="15" t="s">
        <v>10</v>
      </c>
      <c r="E9" s="39">
        <v>179.8075</v>
      </c>
    </row>
    <row r="10" spans="1:5" ht="11.25">
      <c r="A10" s="21">
        <v>4</v>
      </c>
      <c r="B10" s="22" t="s">
        <v>106</v>
      </c>
      <c r="C10" s="34" t="s">
        <v>58</v>
      </c>
      <c r="D10" s="15" t="s">
        <v>10</v>
      </c>
      <c r="E10" s="39">
        <v>244.41750000000005</v>
      </c>
    </row>
    <row r="11" spans="1:5" ht="11.25">
      <c r="A11" s="21"/>
      <c r="B11" s="15"/>
      <c r="C11" s="31" t="s">
        <v>91</v>
      </c>
      <c r="D11" s="15" t="s">
        <v>16</v>
      </c>
      <c r="E11" s="39">
        <v>537.7185000000002</v>
      </c>
    </row>
    <row r="12" spans="1:5" ht="11.25">
      <c r="A12" s="21">
        <v>5</v>
      </c>
      <c r="B12" s="22" t="s">
        <v>106</v>
      </c>
      <c r="C12" s="34" t="s">
        <v>116</v>
      </c>
      <c r="D12" s="15" t="s">
        <v>10</v>
      </c>
      <c r="E12" s="39">
        <v>66.98</v>
      </c>
    </row>
    <row r="13" spans="1:5" ht="11.25">
      <c r="A13" s="21"/>
      <c r="B13" s="15"/>
      <c r="C13" s="31" t="s">
        <v>92</v>
      </c>
      <c r="D13" s="15" t="s">
        <v>10</v>
      </c>
      <c r="E13" s="39">
        <v>71.66860000000001</v>
      </c>
    </row>
    <row r="14" spans="1:5" ht="11.25">
      <c r="A14" s="21">
        <v>6</v>
      </c>
      <c r="B14" s="22" t="s">
        <v>106</v>
      </c>
      <c r="C14" s="40" t="s">
        <v>117</v>
      </c>
      <c r="D14" s="15" t="s">
        <v>10</v>
      </c>
      <c r="E14" s="39">
        <v>149.5575</v>
      </c>
    </row>
    <row r="15" spans="1:5" ht="11.25">
      <c r="A15" s="21"/>
      <c r="B15" s="15"/>
      <c r="C15" s="41" t="s">
        <v>30</v>
      </c>
      <c r="D15" s="15" t="s">
        <v>16</v>
      </c>
      <c r="E15" s="39">
        <v>29.91</v>
      </c>
    </row>
    <row r="16" spans="1:5" ht="11.25">
      <c r="A16" s="21"/>
      <c r="B16" s="15"/>
      <c r="C16" s="31" t="s">
        <v>118</v>
      </c>
      <c r="D16" s="15" t="s">
        <v>17</v>
      </c>
      <c r="E16" s="39">
        <v>157.04</v>
      </c>
    </row>
    <row r="17" spans="1:5" ht="11.25">
      <c r="A17" s="21"/>
      <c r="B17" s="15"/>
      <c r="C17" s="31" t="s">
        <v>53</v>
      </c>
      <c r="D17" s="15" t="s">
        <v>16</v>
      </c>
      <c r="E17" s="39">
        <f>E14*6</f>
        <v>897.345</v>
      </c>
    </row>
    <row r="18" spans="1:5" ht="11.25">
      <c r="A18" s="21"/>
      <c r="B18" s="15"/>
      <c r="C18" s="31" t="s">
        <v>18</v>
      </c>
      <c r="D18" s="15" t="s">
        <v>8</v>
      </c>
      <c r="E18" s="39">
        <v>748</v>
      </c>
    </row>
    <row r="19" spans="1:5" ht="11.25">
      <c r="A19" s="21">
        <v>7</v>
      </c>
      <c r="B19" s="22" t="s">
        <v>106</v>
      </c>
      <c r="C19" s="34" t="s">
        <v>61</v>
      </c>
      <c r="D19" s="15" t="s">
        <v>10</v>
      </c>
      <c r="E19" s="39">
        <v>150.70499999999998</v>
      </c>
    </row>
    <row r="20" spans="1:5" ht="11.25">
      <c r="A20" s="21"/>
      <c r="B20" s="15"/>
      <c r="C20" s="31" t="s">
        <v>54</v>
      </c>
      <c r="D20" s="15" t="s">
        <v>16</v>
      </c>
      <c r="E20" s="39">
        <f>E19*7</f>
        <v>1054.935</v>
      </c>
    </row>
    <row r="21" spans="1:5" ht="11.25">
      <c r="A21" s="21"/>
      <c r="B21" s="15"/>
      <c r="C21" s="31" t="s">
        <v>64</v>
      </c>
      <c r="D21" s="15" t="s">
        <v>10</v>
      </c>
      <c r="E21" s="39">
        <f>E19*1.15</f>
        <v>173.31074999999996</v>
      </c>
    </row>
    <row r="22" spans="1:5" ht="11.25">
      <c r="A22" s="21"/>
      <c r="B22" s="15"/>
      <c r="C22" s="31" t="s">
        <v>20</v>
      </c>
      <c r="D22" s="15" t="s">
        <v>7</v>
      </c>
      <c r="E22" s="39">
        <v>60</v>
      </c>
    </row>
    <row r="23" spans="1:5" ht="11.25">
      <c r="A23" s="21">
        <v>8</v>
      </c>
      <c r="B23" s="22" t="s">
        <v>106</v>
      </c>
      <c r="C23" s="34" t="s">
        <v>21</v>
      </c>
      <c r="D23" s="15" t="s">
        <v>10</v>
      </c>
      <c r="E23" s="39">
        <v>128.09924999999998</v>
      </c>
    </row>
    <row r="24" spans="1:5" ht="11.25">
      <c r="A24" s="21"/>
      <c r="B24" s="15"/>
      <c r="C24" s="31" t="s">
        <v>30</v>
      </c>
      <c r="D24" s="15" t="s">
        <v>16</v>
      </c>
      <c r="E24" s="39">
        <v>38.43</v>
      </c>
    </row>
    <row r="25" spans="1:5" ht="11.25">
      <c r="A25" s="21"/>
      <c r="B25" s="15"/>
      <c r="C25" s="31" t="s">
        <v>62</v>
      </c>
      <c r="D25" s="15" t="s">
        <v>16</v>
      </c>
      <c r="E25" s="39">
        <f>E23*3</f>
        <v>384.29774999999995</v>
      </c>
    </row>
    <row r="26" spans="1:5" ht="11.25">
      <c r="A26" s="21">
        <v>9</v>
      </c>
      <c r="B26" s="22" t="s">
        <v>106</v>
      </c>
      <c r="C26" s="42" t="s">
        <v>55</v>
      </c>
      <c r="D26" s="43" t="s">
        <v>11</v>
      </c>
      <c r="E26" s="44">
        <v>36.334</v>
      </c>
    </row>
    <row r="27" spans="1:5" ht="11.25">
      <c r="A27" s="21"/>
      <c r="B27" s="23"/>
      <c r="C27" s="45" t="s">
        <v>22</v>
      </c>
      <c r="D27" s="43" t="s">
        <v>11</v>
      </c>
      <c r="E27" s="44">
        <v>39.967400000000005</v>
      </c>
    </row>
    <row r="28" spans="1:5" ht="11.25">
      <c r="A28" s="21">
        <v>10</v>
      </c>
      <c r="B28" s="22" t="s">
        <v>106</v>
      </c>
      <c r="C28" s="42" t="s">
        <v>88</v>
      </c>
      <c r="D28" s="43" t="s">
        <v>10</v>
      </c>
      <c r="E28" s="44">
        <v>98.2</v>
      </c>
    </row>
    <row r="29" spans="1:5" ht="11.25">
      <c r="A29" s="21"/>
      <c r="B29" s="23"/>
      <c r="C29" s="45" t="s">
        <v>56</v>
      </c>
      <c r="D29" s="43" t="s">
        <v>11</v>
      </c>
      <c r="E29" s="44">
        <v>22.586000000000002</v>
      </c>
    </row>
    <row r="30" spans="1:5" ht="11.25">
      <c r="A30" s="21"/>
      <c r="B30" s="23"/>
      <c r="C30" s="45" t="s">
        <v>57</v>
      </c>
      <c r="D30" s="43" t="s">
        <v>10</v>
      </c>
      <c r="E30" s="44">
        <v>108.02000000000001</v>
      </c>
    </row>
    <row r="31" spans="1:5" ht="11.25">
      <c r="A31" s="21">
        <v>11</v>
      </c>
      <c r="B31" s="22" t="s">
        <v>106</v>
      </c>
      <c r="C31" s="42" t="s">
        <v>119</v>
      </c>
      <c r="D31" s="43" t="s">
        <v>12</v>
      </c>
      <c r="E31" s="44">
        <v>162</v>
      </c>
    </row>
    <row r="32" spans="1:5" ht="11.25">
      <c r="A32" s="21">
        <v>12</v>
      </c>
      <c r="B32" s="22" t="s">
        <v>106</v>
      </c>
      <c r="C32" s="34" t="s">
        <v>65</v>
      </c>
      <c r="D32" s="15" t="s">
        <v>59</v>
      </c>
      <c r="E32" s="39">
        <v>12</v>
      </c>
    </row>
    <row r="33" spans="1:5" ht="11.25">
      <c r="A33" s="21"/>
      <c r="B33" s="15"/>
      <c r="C33" s="31" t="s">
        <v>63</v>
      </c>
      <c r="D33" s="15" t="s">
        <v>60</v>
      </c>
      <c r="E33" s="39">
        <v>12</v>
      </c>
    </row>
    <row r="34" spans="1:5" ht="11.25">
      <c r="A34" s="21">
        <v>13</v>
      </c>
      <c r="B34" s="22" t="s">
        <v>106</v>
      </c>
      <c r="C34" s="34" t="s">
        <v>90</v>
      </c>
      <c r="D34" s="15" t="s">
        <v>8</v>
      </c>
      <c r="E34" s="39">
        <v>7</v>
      </c>
    </row>
    <row r="35" spans="1:5" ht="11.25">
      <c r="A35" s="25"/>
      <c r="B35" s="27"/>
      <c r="C35" s="46"/>
      <c r="D35" s="47"/>
      <c r="E35" s="48"/>
    </row>
  </sheetData>
  <sheetProtection/>
  <mergeCells count="7">
    <mergeCell ref="B3:B4"/>
    <mergeCell ref="D3:D4"/>
    <mergeCell ref="A3:A4"/>
    <mergeCell ref="C3:C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8"/>
  <sheetViews>
    <sheetView view="pageBreakPreview" zoomScaleSheetLayoutView="100" zoomScalePageLayoutView="0" workbookViewId="0" topLeftCell="A1">
      <selection activeCell="A3" sqref="A3:E78"/>
    </sheetView>
  </sheetViews>
  <sheetFormatPr defaultColWidth="8.7109375" defaultRowHeight="12.75"/>
  <cols>
    <col min="1" max="1" width="6.28125" style="1" bestFit="1" customWidth="1"/>
    <col min="2" max="2" width="5.28125" style="1" bestFit="1" customWidth="1"/>
    <col min="3" max="3" width="43.57421875" style="1" customWidth="1"/>
    <col min="4" max="4" width="9.8515625" style="1" bestFit="1" customWidth="1"/>
    <col min="5" max="5" width="9.140625" style="1" bestFit="1" customWidth="1"/>
    <col min="6" max="16384" width="8.7109375" style="1" customWidth="1"/>
  </cols>
  <sheetData>
    <row r="1" spans="1:5" ht="11.25">
      <c r="A1" s="86" t="s">
        <v>13</v>
      </c>
      <c r="B1" s="86"/>
      <c r="C1" s="86"/>
      <c r="D1" s="86"/>
      <c r="E1" s="86"/>
    </row>
    <row r="2" spans="1:5" ht="11.25">
      <c r="A2" s="87" t="s">
        <v>23</v>
      </c>
      <c r="B2" s="87"/>
      <c r="C2" s="87"/>
      <c r="D2" s="87"/>
      <c r="E2" s="87"/>
    </row>
    <row r="3" spans="1:5" ht="11.25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11.25">
      <c r="A4" s="91"/>
      <c r="B4" s="89"/>
      <c r="C4" s="93"/>
      <c r="D4" s="93"/>
      <c r="E4" s="95"/>
    </row>
    <row r="5" spans="1:5" ht="11.25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1.25">
      <c r="A6" s="21">
        <f>IF(E6&gt;0,IF(#REF!&gt;0,1+MAX(#REF!),0),0)</f>
        <v>0</v>
      </c>
      <c r="B6" s="23"/>
      <c r="C6" s="18" t="s">
        <v>66</v>
      </c>
      <c r="D6" s="22"/>
      <c r="E6" s="24"/>
    </row>
    <row r="7" spans="1:5" ht="11.25">
      <c r="A7" s="21">
        <v>1</v>
      </c>
      <c r="B7" s="22" t="s">
        <v>106</v>
      </c>
      <c r="C7" s="34" t="s">
        <v>25</v>
      </c>
      <c r="D7" s="15" t="s">
        <v>10</v>
      </c>
      <c r="E7" s="49">
        <v>1649.1000000000001</v>
      </c>
    </row>
    <row r="8" spans="1:5" ht="11.25">
      <c r="A8" s="21"/>
      <c r="B8" s="23"/>
      <c r="C8" s="31" t="s">
        <v>86</v>
      </c>
      <c r="D8" s="15" t="s">
        <v>10</v>
      </c>
      <c r="E8" s="50">
        <v>1649.1000000000001</v>
      </c>
    </row>
    <row r="9" spans="1:5" ht="11.25">
      <c r="A9" s="21"/>
      <c r="B9" s="23"/>
      <c r="C9" s="31" t="s">
        <v>26</v>
      </c>
      <c r="D9" s="15" t="s">
        <v>10</v>
      </c>
      <c r="E9" s="50">
        <v>2061.375</v>
      </c>
    </row>
    <row r="10" spans="1:5" ht="11.25">
      <c r="A10" s="21">
        <v>2</v>
      </c>
      <c r="B10" s="22" t="s">
        <v>106</v>
      </c>
      <c r="C10" s="34" t="s">
        <v>123</v>
      </c>
      <c r="D10" s="15" t="s">
        <v>12</v>
      </c>
      <c r="E10" s="50">
        <v>137.75</v>
      </c>
    </row>
    <row r="11" spans="1:5" ht="22.5">
      <c r="A11" s="21">
        <v>3</v>
      </c>
      <c r="B11" s="15" t="s">
        <v>106</v>
      </c>
      <c r="C11" s="34" t="s">
        <v>27</v>
      </c>
      <c r="D11" s="15" t="s">
        <v>10</v>
      </c>
      <c r="E11" s="50">
        <v>1300</v>
      </c>
    </row>
    <row r="12" spans="1:5" ht="11.25">
      <c r="A12" s="21">
        <v>4</v>
      </c>
      <c r="B12" s="22" t="s">
        <v>106</v>
      </c>
      <c r="C12" s="34" t="s">
        <v>28</v>
      </c>
      <c r="D12" s="15" t="s">
        <v>7</v>
      </c>
      <c r="E12" s="50">
        <v>94.5</v>
      </c>
    </row>
    <row r="13" spans="1:5" ht="11.25">
      <c r="A13" s="21"/>
      <c r="B13" s="23"/>
      <c r="C13" s="45" t="s">
        <v>85</v>
      </c>
      <c r="D13" s="15" t="s">
        <v>7</v>
      </c>
      <c r="E13" s="50">
        <v>101.11500000000001</v>
      </c>
    </row>
    <row r="14" spans="1:5" ht="11.25">
      <c r="A14" s="21">
        <v>5</v>
      </c>
      <c r="B14" s="22" t="s">
        <v>106</v>
      </c>
      <c r="C14" s="34" t="s">
        <v>29</v>
      </c>
      <c r="D14" s="15" t="s">
        <v>10</v>
      </c>
      <c r="E14" s="50">
        <f>E11</f>
        <v>1300</v>
      </c>
    </row>
    <row r="15" spans="1:5" ht="11.25">
      <c r="A15" s="21"/>
      <c r="B15" s="23"/>
      <c r="C15" s="31" t="s">
        <v>30</v>
      </c>
      <c r="D15" s="15" t="s">
        <v>16</v>
      </c>
      <c r="E15" s="50">
        <f>E14*0.2</f>
        <v>260</v>
      </c>
    </row>
    <row r="16" spans="1:5" ht="11.25">
      <c r="A16" s="21">
        <v>6</v>
      </c>
      <c r="B16" s="22" t="s">
        <v>106</v>
      </c>
      <c r="C16" s="34" t="s">
        <v>31</v>
      </c>
      <c r="D16" s="15" t="s">
        <v>10</v>
      </c>
      <c r="E16" s="50">
        <f>E14</f>
        <v>1300</v>
      </c>
    </row>
    <row r="17" spans="1:5" ht="11.25">
      <c r="A17" s="21"/>
      <c r="B17" s="23"/>
      <c r="C17" s="31" t="s">
        <v>184</v>
      </c>
      <c r="D17" s="15" t="s">
        <v>10</v>
      </c>
      <c r="E17" s="50">
        <f>E16*1.05</f>
        <v>1365</v>
      </c>
    </row>
    <row r="18" spans="1:5" ht="11.25">
      <c r="A18" s="21"/>
      <c r="B18" s="23"/>
      <c r="C18" s="45" t="s">
        <v>18</v>
      </c>
      <c r="D18" s="15" t="s">
        <v>8</v>
      </c>
      <c r="E18" s="50">
        <f>E16*7</f>
        <v>9100</v>
      </c>
    </row>
    <row r="19" spans="1:5" ht="11.25">
      <c r="A19" s="21"/>
      <c r="B19" s="23"/>
      <c r="C19" s="45" t="s">
        <v>53</v>
      </c>
      <c r="D19" s="15" t="s">
        <v>16</v>
      </c>
      <c r="E19" s="50">
        <f>E16*6</f>
        <v>7800</v>
      </c>
    </row>
    <row r="20" spans="1:5" ht="11.25">
      <c r="A20" s="21">
        <v>7</v>
      </c>
      <c r="B20" s="22" t="s">
        <v>106</v>
      </c>
      <c r="C20" s="42" t="s">
        <v>77</v>
      </c>
      <c r="D20" s="15" t="s">
        <v>10</v>
      </c>
      <c r="E20" s="50">
        <f>E16</f>
        <v>1300</v>
      </c>
    </row>
    <row r="21" spans="1:5" ht="11.25">
      <c r="A21" s="21"/>
      <c r="B21" s="23"/>
      <c r="C21" s="31" t="s">
        <v>67</v>
      </c>
      <c r="D21" s="15" t="s">
        <v>16</v>
      </c>
      <c r="E21" s="50">
        <f>E20*7</f>
        <v>9100</v>
      </c>
    </row>
    <row r="22" spans="1:5" ht="11.25">
      <c r="A22" s="21"/>
      <c r="B22" s="23"/>
      <c r="C22" s="31" t="s">
        <v>19</v>
      </c>
      <c r="D22" s="15" t="s">
        <v>10</v>
      </c>
      <c r="E22" s="50">
        <f>E20*1.1</f>
        <v>1430.0000000000002</v>
      </c>
    </row>
    <row r="23" spans="1:5" ht="11.25">
      <c r="A23" s="21"/>
      <c r="B23" s="23"/>
      <c r="C23" s="31" t="s">
        <v>32</v>
      </c>
      <c r="D23" s="15" t="s">
        <v>7</v>
      </c>
      <c r="E23" s="50">
        <v>280</v>
      </c>
    </row>
    <row r="24" spans="1:5" ht="11.25">
      <c r="A24" s="21">
        <v>8</v>
      </c>
      <c r="B24" s="22" t="s">
        <v>106</v>
      </c>
      <c r="C24" s="34" t="s">
        <v>21</v>
      </c>
      <c r="D24" s="15" t="s">
        <v>10</v>
      </c>
      <c r="E24" s="50">
        <f>E20</f>
        <v>1300</v>
      </c>
    </row>
    <row r="25" spans="1:5" ht="11.25">
      <c r="A25" s="21"/>
      <c r="B25" s="23"/>
      <c r="C25" s="31" t="s">
        <v>30</v>
      </c>
      <c r="D25" s="15" t="s">
        <v>16</v>
      </c>
      <c r="E25" s="50">
        <f>E24*0.2</f>
        <v>260</v>
      </c>
    </row>
    <row r="26" spans="1:5" ht="11.25">
      <c r="A26" s="21"/>
      <c r="B26" s="23"/>
      <c r="C26" s="31" t="s">
        <v>62</v>
      </c>
      <c r="D26" s="15" t="s">
        <v>16</v>
      </c>
      <c r="E26" s="50">
        <f>E24*3</f>
        <v>3900</v>
      </c>
    </row>
    <row r="27" spans="1:5" ht="11.25">
      <c r="A27" s="21">
        <v>9</v>
      </c>
      <c r="B27" s="22" t="s">
        <v>106</v>
      </c>
      <c r="C27" s="34" t="s">
        <v>68</v>
      </c>
      <c r="D27" s="15" t="s">
        <v>12</v>
      </c>
      <c r="E27" s="50">
        <v>119.75</v>
      </c>
    </row>
    <row r="28" spans="1:5" ht="22.5">
      <c r="A28" s="21">
        <v>10</v>
      </c>
      <c r="B28" s="22" t="s">
        <v>106</v>
      </c>
      <c r="C28" s="34" t="s">
        <v>74</v>
      </c>
      <c r="D28" s="15" t="s">
        <v>7</v>
      </c>
      <c r="E28" s="50">
        <v>673.6999999999999</v>
      </c>
    </row>
    <row r="29" spans="1:5" ht="11.25">
      <c r="A29" s="21"/>
      <c r="B29" s="23"/>
      <c r="C29" s="31" t="s">
        <v>185</v>
      </c>
      <c r="D29" s="15" t="s">
        <v>10</v>
      </c>
      <c r="E29" s="50">
        <v>161.68799999999996</v>
      </c>
    </row>
    <row r="30" spans="1:5" ht="11.25">
      <c r="A30" s="21"/>
      <c r="B30" s="23"/>
      <c r="C30" s="45" t="s">
        <v>69</v>
      </c>
      <c r="D30" s="15" t="s">
        <v>16</v>
      </c>
      <c r="E30" s="50">
        <f>E29*6</f>
        <v>970.1279999999997</v>
      </c>
    </row>
    <row r="31" spans="1:5" ht="11.25">
      <c r="A31" s="21"/>
      <c r="B31" s="23"/>
      <c r="C31" s="31" t="s">
        <v>54</v>
      </c>
      <c r="D31" s="15" t="s">
        <v>16</v>
      </c>
      <c r="E31" s="50">
        <f>E29*7</f>
        <v>1131.8159999999998</v>
      </c>
    </row>
    <row r="32" spans="1:5" ht="11.25">
      <c r="A32" s="21"/>
      <c r="B32" s="23"/>
      <c r="C32" s="31" t="s">
        <v>70</v>
      </c>
      <c r="D32" s="15" t="s">
        <v>7</v>
      </c>
      <c r="E32" s="50">
        <v>808.4399999999999</v>
      </c>
    </row>
    <row r="33" spans="1:5" ht="11.25">
      <c r="A33" s="21"/>
      <c r="B33" s="23"/>
      <c r="C33" s="31" t="s">
        <v>20</v>
      </c>
      <c r="D33" s="15" t="s">
        <v>7</v>
      </c>
      <c r="E33" s="50">
        <v>808.4399999999999</v>
      </c>
    </row>
    <row r="34" spans="1:5" ht="11.25">
      <c r="A34" s="21"/>
      <c r="B34" s="23"/>
      <c r="C34" s="31" t="s">
        <v>78</v>
      </c>
      <c r="D34" s="15" t="s">
        <v>7</v>
      </c>
      <c r="E34" s="50">
        <v>143.7</v>
      </c>
    </row>
    <row r="35" spans="1:5" ht="11.25">
      <c r="A35" s="21"/>
      <c r="B35" s="23"/>
      <c r="C35" s="31" t="s">
        <v>30</v>
      </c>
      <c r="D35" s="15" t="s">
        <v>16</v>
      </c>
      <c r="E35" s="50">
        <v>32.337599999999995</v>
      </c>
    </row>
    <row r="36" spans="1:5" ht="11.25">
      <c r="A36" s="21"/>
      <c r="B36" s="23"/>
      <c r="C36" s="31" t="s">
        <v>62</v>
      </c>
      <c r="D36" s="15" t="s">
        <v>16</v>
      </c>
      <c r="E36" s="50">
        <f>E29*3</f>
        <v>485.06399999999985</v>
      </c>
    </row>
    <row r="37" spans="1:5" ht="11.25">
      <c r="A37" s="21">
        <v>11</v>
      </c>
      <c r="B37" s="22" t="s">
        <v>106</v>
      </c>
      <c r="C37" s="34" t="s">
        <v>79</v>
      </c>
      <c r="D37" s="15" t="s">
        <v>12</v>
      </c>
      <c r="E37" s="50">
        <v>673.6999999999999</v>
      </c>
    </row>
    <row r="38" spans="1:5" ht="11.25">
      <c r="A38" s="21"/>
      <c r="B38" s="23"/>
      <c r="C38" s="31" t="s">
        <v>81</v>
      </c>
      <c r="D38" s="15" t="s">
        <v>12</v>
      </c>
      <c r="E38" s="50">
        <v>720.8589999999999</v>
      </c>
    </row>
    <row r="39" spans="1:5" ht="11.25">
      <c r="A39" s="21">
        <v>12</v>
      </c>
      <c r="B39" s="22" t="s">
        <v>106</v>
      </c>
      <c r="C39" s="34" t="s">
        <v>71</v>
      </c>
      <c r="D39" s="15" t="s">
        <v>12</v>
      </c>
      <c r="E39" s="50">
        <v>119.75</v>
      </c>
    </row>
    <row r="40" spans="1:5" ht="11.25">
      <c r="A40" s="21"/>
      <c r="B40" s="23"/>
      <c r="C40" s="31" t="s">
        <v>82</v>
      </c>
      <c r="D40" s="15" t="s">
        <v>12</v>
      </c>
      <c r="E40" s="50">
        <v>119.75</v>
      </c>
    </row>
    <row r="41" spans="1:5" ht="22.5">
      <c r="A41" s="21">
        <v>13</v>
      </c>
      <c r="B41" s="15" t="s">
        <v>106</v>
      </c>
      <c r="C41" s="34" t="s">
        <v>72</v>
      </c>
      <c r="D41" s="15" t="s">
        <v>44</v>
      </c>
      <c r="E41" s="50">
        <v>1</v>
      </c>
    </row>
    <row r="42" spans="1:5" ht="11.25">
      <c r="A42" s="21"/>
      <c r="B42" s="23"/>
      <c r="C42" s="31" t="s">
        <v>83</v>
      </c>
      <c r="D42" s="15" t="s">
        <v>44</v>
      </c>
      <c r="E42" s="50">
        <v>1</v>
      </c>
    </row>
    <row r="43" spans="1:5" ht="11.25">
      <c r="A43" s="21">
        <v>14</v>
      </c>
      <c r="B43" s="22" t="s">
        <v>106</v>
      </c>
      <c r="C43" s="34" t="s">
        <v>73</v>
      </c>
      <c r="D43" s="15" t="s">
        <v>8</v>
      </c>
      <c r="E43" s="50">
        <v>18</v>
      </c>
    </row>
    <row r="44" spans="1:5" ht="11.25">
      <c r="A44" s="21"/>
      <c r="B44" s="23"/>
      <c r="C44" s="31" t="s">
        <v>84</v>
      </c>
      <c r="D44" s="15" t="s">
        <v>8</v>
      </c>
      <c r="E44" s="50">
        <v>18</v>
      </c>
    </row>
    <row r="45" spans="1:5" ht="11.25">
      <c r="A45" s="21">
        <f>IF(E45&gt;0,IF(#REF!&gt;0,1+MAX(A27:A44),0),0)</f>
        <v>0</v>
      </c>
      <c r="B45" s="15"/>
      <c r="C45" s="18" t="s">
        <v>120</v>
      </c>
      <c r="D45" s="15"/>
      <c r="E45" s="50"/>
    </row>
    <row r="46" spans="1:5" ht="11.25">
      <c r="A46" s="21">
        <v>15</v>
      </c>
      <c r="B46" s="22" t="s">
        <v>106</v>
      </c>
      <c r="C46" s="34" t="s">
        <v>75</v>
      </c>
      <c r="D46" s="15" t="s">
        <v>7</v>
      </c>
      <c r="E46" s="50">
        <v>219.12</v>
      </c>
    </row>
    <row r="47" spans="1:5" ht="11.25">
      <c r="A47" s="21">
        <v>16</v>
      </c>
      <c r="B47" s="22" t="s">
        <v>106</v>
      </c>
      <c r="C47" s="34" t="s">
        <v>76</v>
      </c>
      <c r="D47" s="15" t="s">
        <v>7</v>
      </c>
      <c r="E47" s="50">
        <v>219.12</v>
      </c>
    </row>
    <row r="48" spans="1:5" ht="11.25">
      <c r="A48" s="21">
        <f>IF(E48&gt;0,IF(#REF!&gt;0,1+MAX(A31:A47),0),0)</f>
        <v>0</v>
      </c>
      <c r="B48" s="15"/>
      <c r="C48" s="18" t="s">
        <v>121</v>
      </c>
      <c r="D48" s="15"/>
      <c r="E48" s="50"/>
    </row>
    <row r="49" spans="1:5" ht="11.25">
      <c r="A49" s="21">
        <v>17</v>
      </c>
      <c r="B49" s="22" t="s">
        <v>106</v>
      </c>
      <c r="C49" s="42" t="s">
        <v>124</v>
      </c>
      <c r="D49" s="15" t="s">
        <v>12</v>
      </c>
      <c r="E49" s="50">
        <v>151.5</v>
      </c>
    </row>
    <row r="50" spans="1:5" ht="11.25">
      <c r="A50" s="21"/>
      <c r="B50" s="15"/>
      <c r="C50" s="31" t="s">
        <v>80</v>
      </c>
      <c r="D50" s="15" t="s">
        <v>12</v>
      </c>
      <c r="E50" s="50">
        <v>166.65</v>
      </c>
    </row>
    <row r="51" spans="1:5" ht="11.25">
      <c r="A51" s="21">
        <v>18</v>
      </c>
      <c r="B51" s="22" t="s">
        <v>106</v>
      </c>
      <c r="C51" s="42" t="s">
        <v>125</v>
      </c>
      <c r="D51" s="15" t="s">
        <v>10</v>
      </c>
      <c r="E51" s="50">
        <v>121.2</v>
      </c>
    </row>
    <row r="52" spans="1:5" ht="11.25">
      <c r="A52" s="21"/>
      <c r="B52" s="23"/>
      <c r="C52" s="31" t="s">
        <v>67</v>
      </c>
      <c r="D52" s="15" t="s">
        <v>16</v>
      </c>
      <c r="E52" s="50">
        <f>E51*7</f>
        <v>848.4</v>
      </c>
    </row>
    <row r="53" spans="1:5" ht="11.25">
      <c r="A53" s="21"/>
      <c r="B53" s="23"/>
      <c r="C53" s="31" t="s">
        <v>19</v>
      </c>
      <c r="D53" s="15" t="s">
        <v>10</v>
      </c>
      <c r="E53" s="50">
        <v>139.38</v>
      </c>
    </row>
    <row r="54" spans="1:5" ht="11.25">
      <c r="A54" s="21"/>
      <c r="B54" s="23"/>
      <c r="C54" s="31" t="s">
        <v>32</v>
      </c>
      <c r="D54" s="15" t="s">
        <v>7</v>
      </c>
      <c r="E54" s="50">
        <v>103.02</v>
      </c>
    </row>
    <row r="55" spans="1:5" ht="11.25">
      <c r="A55" s="21">
        <v>19</v>
      </c>
      <c r="B55" s="22" t="s">
        <v>106</v>
      </c>
      <c r="C55" s="34" t="s">
        <v>21</v>
      </c>
      <c r="D55" s="15" t="s">
        <v>10</v>
      </c>
      <c r="E55" s="50">
        <v>121.2</v>
      </c>
    </row>
    <row r="56" spans="1:5" ht="11.25">
      <c r="A56" s="21"/>
      <c r="B56" s="23"/>
      <c r="C56" s="31" t="s">
        <v>30</v>
      </c>
      <c r="D56" s="15" t="s">
        <v>16</v>
      </c>
      <c r="E56" s="50">
        <v>24.240000000000002</v>
      </c>
    </row>
    <row r="57" spans="1:5" ht="11.25">
      <c r="A57" s="21"/>
      <c r="B57" s="23"/>
      <c r="C57" s="31" t="s">
        <v>62</v>
      </c>
      <c r="D57" s="15" t="s">
        <v>16</v>
      </c>
      <c r="E57" s="50">
        <f>E55*3</f>
        <v>363.6</v>
      </c>
    </row>
    <row r="58" spans="1:5" ht="11.25">
      <c r="A58" s="21">
        <v>20</v>
      </c>
      <c r="B58" s="22" t="s">
        <v>106</v>
      </c>
      <c r="C58" s="42" t="s">
        <v>122</v>
      </c>
      <c r="D58" s="15" t="s">
        <v>12</v>
      </c>
      <c r="E58" s="50">
        <v>13.5</v>
      </c>
    </row>
    <row r="59" spans="1:5" ht="11.25">
      <c r="A59" s="21"/>
      <c r="B59" s="15"/>
      <c r="C59" s="31" t="s">
        <v>186</v>
      </c>
      <c r="D59" s="15" t="s">
        <v>12</v>
      </c>
      <c r="E59" s="50">
        <v>14.850000000000001</v>
      </c>
    </row>
    <row r="60" spans="1:5" s="5" customFormat="1" ht="12.75">
      <c r="A60" s="21">
        <v>21</v>
      </c>
      <c r="B60" s="15" t="s">
        <v>188</v>
      </c>
      <c r="C60" s="29" t="s">
        <v>197</v>
      </c>
      <c r="D60" s="16" t="s">
        <v>12</v>
      </c>
      <c r="E60" s="30">
        <f>E68</f>
        <v>73</v>
      </c>
    </row>
    <row r="61" spans="1:5" s="5" customFormat="1" ht="12.75">
      <c r="A61" s="21">
        <v>0</v>
      </c>
      <c r="B61" s="15"/>
      <c r="C61" s="31" t="s">
        <v>87</v>
      </c>
      <c r="D61" s="16" t="s">
        <v>11</v>
      </c>
      <c r="E61" s="30">
        <f>E68/0.7*0.4*0.05*0.1*1.2</f>
        <v>0.25028571428571433</v>
      </c>
    </row>
    <row r="62" spans="1:5" s="5" customFormat="1" ht="12.75">
      <c r="A62" s="21">
        <v>0</v>
      </c>
      <c r="B62" s="15"/>
      <c r="C62" s="31" t="s">
        <v>42</v>
      </c>
      <c r="D62" s="16" t="s">
        <v>44</v>
      </c>
      <c r="E62" s="30">
        <f>E60</f>
        <v>73</v>
      </c>
    </row>
    <row r="63" spans="1:5" s="5" customFormat="1" ht="12.75">
      <c r="A63" s="21">
        <v>22</v>
      </c>
      <c r="B63" s="15" t="s">
        <v>188</v>
      </c>
      <c r="C63" s="34" t="s">
        <v>198</v>
      </c>
      <c r="D63" s="16" t="s">
        <v>12</v>
      </c>
      <c r="E63" s="30">
        <f>E60</f>
        <v>73</v>
      </c>
    </row>
    <row r="64" spans="1:5" s="5" customFormat="1" ht="12.75">
      <c r="A64" s="21">
        <v>0</v>
      </c>
      <c r="B64" s="15"/>
      <c r="C64" s="31" t="s">
        <v>195</v>
      </c>
      <c r="D64" s="16" t="s">
        <v>10</v>
      </c>
      <c r="E64" s="30">
        <f>E63*0.4*1.1</f>
        <v>32.120000000000005</v>
      </c>
    </row>
    <row r="65" spans="1:5" s="5" customFormat="1" ht="12.75">
      <c r="A65" s="21">
        <v>0</v>
      </c>
      <c r="B65" s="15"/>
      <c r="C65" s="31" t="s">
        <v>42</v>
      </c>
      <c r="D65" s="16" t="s">
        <v>8</v>
      </c>
      <c r="E65" s="30">
        <f>E64*5</f>
        <v>160.60000000000002</v>
      </c>
    </row>
    <row r="66" spans="1:5" s="5" customFormat="1" ht="12.75">
      <c r="A66" s="21">
        <v>23</v>
      </c>
      <c r="B66" s="15" t="s">
        <v>188</v>
      </c>
      <c r="C66" s="34" t="s">
        <v>189</v>
      </c>
      <c r="D66" s="51" t="s">
        <v>7</v>
      </c>
      <c r="E66" s="50">
        <f>E68+14.6+7.3</f>
        <v>94.89999999999999</v>
      </c>
    </row>
    <row r="67" spans="1:5" s="5" customFormat="1" ht="12.75">
      <c r="A67" s="21">
        <v>0</v>
      </c>
      <c r="B67" s="15"/>
      <c r="C67" s="31" t="s">
        <v>190</v>
      </c>
      <c r="D67" s="51" t="s">
        <v>191</v>
      </c>
      <c r="E67" s="50">
        <f>E66*1.1</f>
        <v>104.39</v>
      </c>
    </row>
    <row r="68" spans="1:5" ht="11.25">
      <c r="A68" s="21">
        <v>24</v>
      </c>
      <c r="B68" s="22" t="s">
        <v>106</v>
      </c>
      <c r="C68" s="42" t="s">
        <v>94</v>
      </c>
      <c r="D68" s="15" t="s">
        <v>12</v>
      </c>
      <c r="E68" s="50">
        <v>73</v>
      </c>
    </row>
    <row r="69" spans="1:5" ht="11.25">
      <c r="A69" s="21"/>
      <c r="B69" s="15"/>
      <c r="C69" s="31" t="s">
        <v>187</v>
      </c>
      <c r="D69" s="15" t="s">
        <v>12</v>
      </c>
      <c r="E69" s="50">
        <f>E68*1.1</f>
        <v>80.30000000000001</v>
      </c>
    </row>
    <row r="70" spans="1:5" s="6" customFormat="1" ht="22.5">
      <c r="A70" s="21">
        <v>25</v>
      </c>
      <c r="B70" s="15" t="s">
        <v>106</v>
      </c>
      <c r="C70" s="34" t="s">
        <v>192</v>
      </c>
      <c r="D70" s="15" t="s">
        <v>191</v>
      </c>
      <c r="E70" s="50">
        <f>4.7*3</f>
        <v>14.100000000000001</v>
      </c>
    </row>
    <row r="71" spans="1:5" ht="11.25">
      <c r="A71" s="21">
        <v>0</v>
      </c>
      <c r="B71" s="15"/>
      <c r="C71" s="31" t="s">
        <v>196</v>
      </c>
      <c r="D71" s="15" t="s">
        <v>191</v>
      </c>
      <c r="E71" s="50">
        <f>E70*1.1</f>
        <v>15.510000000000003</v>
      </c>
    </row>
    <row r="72" spans="1:5" ht="22.5">
      <c r="A72" s="21"/>
      <c r="B72" s="15"/>
      <c r="C72" s="31" t="s">
        <v>193</v>
      </c>
      <c r="D72" s="15" t="s">
        <v>191</v>
      </c>
      <c r="E72" s="50">
        <f>(E70-1.2*3)*1.1</f>
        <v>11.550000000000002</v>
      </c>
    </row>
    <row r="73" spans="1:5" ht="11.25">
      <c r="A73" s="21">
        <v>26</v>
      </c>
      <c r="B73" s="22" t="s">
        <v>106</v>
      </c>
      <c r="C73" s="34" t="s">
        <v>33</v>
      </c>
      <c r="D73" s="15" t="s">
        <v>8</v>
      </c>
      <c r="E73" s="50">
        <v>1</v>
      </c>
    </row>
    <row r="74" spans="1:5" ht="11.25">
      <c r="A74" s="21">
        <v>27</v>
      </c>
      <c r="B74" s="22" t="s">
        <v>106</v>
      </c>
      <c r="C74" s="34" t="s">
        <v>34</v>
      </c>
      <c r="D74" s="15" t="s">
        <v>11</v>
      </c>
      <c r="E74" s="50">
        <v>62</v>
      </c>
    </row>
    <row r="75" spans="1:5" ht="11.25">
      <c r="A75" s="21">
        <v>28</v>
      </c>
      <c r="B75" s="22" t="s">
        <v>106</v>
      </c>
      <c r="C75" s="34" t="s">
        <v>126</v>
      </c>
      <c r="D75" s="15" t="s">
        <v>12</v>
      </c>
      <c r="E75" s="50">
        <v>105</v>
      </c>
    </row>
    <row r="76" spans="1:5" ht="11.25">
      <c r="A76" s="21"/>
      <c r="B76" s="15"/>
      <c r="C76" s="31" t="s">
        <v>127</v>
      </c>
      <c r="D76" s="15" t="s">
        <v>16</v>
      </c>
      <c r="E76" s="50">
        <v>29.400000000000002</v>
      </c>
    </row>
    <row r="77" spans="1:5" ht="11.25">
      <c r="A77" s="21"/>
      <c r="B77" s="15"/>
      <c r="C77" s="31" t="s">
        <v>87</v>
      </c>
      <c r="D77" s="15" t="s">
        <v>11</v>
      </c>
      <c r="E77" s="50">
        <v>0.21</v>
      </c>
    </row>
    <row r="78" spans="1:5" ht="11.25">
      <c r="A78" s="52"/>
      <c r="B78" s="53"/>
      <c r="C78" s="54" t="s">
        <v>42</v>
      </c>
      <c r="D78" s="53" t="s">
        <v>44</v>
      </c>
      <c r="E78" s="55">
        <v>105</v>
      </c>
    </row>
  </sheetData>
  <sheetProtection/>
  <mergeCells count="7">
    <mergeCell ref="A3:A4"/>
    <mergeCell ref="B3:B4"/>
    <mergeCell ref="C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3"/>
  <sheetViews>
    <sheetView view="pageBreakPreview" zoomScaleSheetLayoutView="100" zoomScalePageLayoutView="0" workbookViewId="0" topLeftCell="A1">
      <selection activeCell="A3" sqref="A3:E13"/>
    </sheetView>
  </sheetViews>
  <sheetFormatPr defaultColWidth="8.7109375" defaultRowHeight="12.75"/>
  <cols>
    <col min="1" max="1" width="4.140625" style="1" customWidth="1"/>
    <col min="2" max="2" width="7.28125" style="1" customWidth="1"/>
    <col min="3" max="3" width="52.7109375" style="1" customWidth="1"/>
    <col min="4" max="4" width="10.140625" style="1" customWidth="1"/>
    <col min="5" max="5" width="9.8515625" style="1" customWidth="1"/>
    <col min="6" max="16384" width="8.7109375" style="1" customWidth="1"/>
  </cols>
  <sheetData>
    <row r="1" spans="1:5" ht="11.25">
      <c r="A1" s="86" t="s">
        <v>24</v>
      </c>
      <c r="B1" s="86"/>
      <c r="C1" s="86"/>
      <c r="D1" s="86"/>
      <c r="E1" s="86"/>
    </row>
    <row r="2" spans="1:5" ht="11.25">
      <c r="A2" s="87" t="s">
        <v>35</v>
      </c>
      <c r="B2" s="87"/>
      <c r="C2" s="87"/>
      <c r="D2" s="87"/>
      <c r="E2" s="87"/>
    </row>
    <row r="3" spans="1:5" ht="11.25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11.25">
      <c r="A4" s="91"/>
      <c r="B4" s="89"/>
      <c r="C4" s="93"/>
      <c r="D4" s="93"/>
      <c r="E4" s="95"/>
    </row>
    <row r="5" spans="1:5" ht="11.25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1.25">
      <c r="A6" s="14"/>
      <c r="B6" s="15"/>
      <c r="C6" s="18" t="s">
        <v>128</v>
      </c>
      <c r="D6" s="19"/>
      <c r="E6" s="20"/>
    </row>
    <row r="7" spans="1:5" ht="22.5">
      <c r="A7" s="21">
        <v>1</v>
      </c>
      <c r="B7" s="15" t="s">
        <v>106</v>
      </c>
      <c r="C7" s="34" t="s">
        <v>37</v>
      </c>
      <c r="D7" s="15" t="s">
        <v>10</v>
      </c>
      <c r="E7" s="50">
        <v>354</v>
      </c>
    </row>
    <row r="8" spans="1:5" ht="11.25">
      <c r="A8" s="21">
        <v>2</v>
      </c>
      <c r="B8" s="22" t="s">
        <v>106</v>
      </c>
      <c r="C8" s="34" t="s">
        <v>41</v>
      </c>
      <c r="D8" s="15" t="s">
        <v>10</v>
      </c>
      <c r="E8" s="50">
        <v>354</v>
      </c>
    </row>
    <row r="9" spans="1:5" ht="11.25">
      <c r="A9" s="21"/>
      <c r="B9" s="15"/>
      <c r="C9" s="31" t="s">
        <v>30</v>
      </c>
      <c r="D9" s="15" t="s">
        <v>16</v>
      </c>
      <c r="E9" s="50">
        <v>70.8</v>
      </c>
    </row>
    <row r="10" spans="1:5" ht="11.25">
      <c r="A10" s="21"/>
      <c r="B10" s="15"/>
      <c r="C10" s="31" t="s">
        <v>194</v>
      </c>
      <c r="D10" s="15" t="s">
        <v>17</v>
      </c>
      <c r="E10" s="50">
        <v>389.40000000000003</v>
      </c>
    </row>
    <row r="11" spans="1:5" ht="11.25">
      <c r="A11" s="21"/>
      <c r="B11" s="22"/>
      <c r="C11" s="31" t="s">
        <v>43</v>
      </c>
      <c r="D11" s="15" t="s">
        <v>16</v>
      </c>
      <c r="E11" s="50">
        <v>2301</v>
      </c>
    </row>
    <row r="12" spans="1:5" ht="11.25">
      <c r="A12" s="21">
        <v>3</v>
      </c>
      <c r="B12" s="22" t="s">
        <v>106</v>
      </c>
      <c r="C12" s="34" t="s">
        <v>144</v>
      </c>
      <c r="D12" s="15" t="s">
        <v>10</v>
      </c>
      <c r="E12" s="50">
        <v>354</v>
      </c>
    </row>
    <row r="13" spans="1:5" ht="11.25">
      <c r="A13" s="25">
        <f>IF(E13&gt;0,IF(#REF!&gt;0,1+MAX(A12:A12),0),0)</f>
        <v>0</v>
      </c>
      <c r="B13" s="53"/>
      <c r="C13" s="54"/>
      <c r="D13" s="53"/>
      <c r="E13" s="55"/>
    </row>
  </sheetData>
  <sheetProtection/>
  <mergeCells count="7">
    <mergeCell ref="A3:A4"/>
    <mergeCell ref="B3:B4"/>
    <mergeCell ref="C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"/>
  <sheetViews>
    <sheetView view="pageBreakPreview" zoomScaleSheetLayoutView="100" zoomScalePageLayoutView="0" workbookViewId="0" topLeftCell="A1">
      <selection activeCell="C17" sqref="C17"/>
    </sheetView>
  </sheetViews>
  <sheetFormatPr defaultColWidth="8.7109375" defaultRowHeight="12.75"/>
  <cols>
    <col min="1" max="1" width="4.140625" style="1" customWidth="1"/>
    <col min="2" max="2" width="7.28125" style="1" customWidth="1"/>
    <col min="3" max="3" width="52.7109375" style="1" customWidth="1"/>
    <col min="4" max="4" width="10.140625" style="1" customWidth="1"/>
    <col min="5" max="5" width="9.8515625" style="1" customWidth="1"/>
    <col min="6" max="16384" width="8.7109375" style="1" customWidth="1"/>
  </cols>
  <sheetData>
    <row r="1" spans="1:5" ht="11.25">
      <c r="A1" s="86" t="s">
        <v>36</v>
      </c>
      <c r="B1" s="86"/>
      <c r="C1" s="86"/>
      <c r="D1" s="86"/>
      <c r="E1" s="86"/>
    </row>
    <row r="2" spans="1:5" ht="11.25">
      <c r="A2" s="87" t="s">
        <v>39</v>
      </c>
      <c r="B2" s="87"/>
      <c r="C2" s="87"/>
      <c r="D2" s="87"/>
      <c r="E2" s="87"/>
    </row>
    <row r="3" spans="1:5" ht="11.25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11.25">
      <c r="A4" s="91"/>
      <c r="B4" s="89"/>
      <c r="C4" s="93"/>
      <c r="D4" s="93"/>
      <c r="E4" s="95"/>
    </row>
    <row r="5" spans="1:5" ht="11.25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1.25">
      <c r="A6" s="14"/>
      <c r="B6" s="15"/>
      <c r="C6" s="18" t="s">
        <v>129</v>
      </c>
      <c r="D6" s="19"/>
      <c r="E6" s="20"/>
    </row>
    <row r="7" spans="1:5" ht="11.25">
      <c r="A7" s="56">
        <v>1</v>
      </c>
      <c r="B7" s="53" t="s">
        <v>106</v>
      </c>
      <c r="C7" s="36" t="s">
        <v>40</v>
      </c>
      <c r="D7" s="53" t="s">
        <v>8</v>
      </c>
      <c r="E7" s="55">
        <f>18*2</f>
        <v>36</v>
      </c>
    </row>
  </sheetData>
  <sheetProtection/>
  <mergeCells count="7">
    <mergeCell ref="A3:A4"/>
    <mergeCell ref="B3:B4"/>
    <mergeCell ref="C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6"/>
  <sheetViews>
    <sheetView view="pageBreakPreview" zoomScaleSheetLayoutView="100" zoomScalePageLayoutView="0" workbookViewId="0" topLeftCell="A1">
      <selection activeCell="C13" sqref="C13"/>
    </sheetView>
  </sheetViews>
  <sheetFormatPr defaultColWidth="8.7109375" defaultRowHeight="12.75"/>
  <cols>
    <col min="1" max="1" width="4.140625" style="1" customWidth="1"/>
    <col min="2" max="2" width="7.28125" style="1" customWidth="1"/>
    <col min="3" max="3" width="52.7109375" style="1" customWidth="1"/>
    <col min="4" max="4" width="10.140625" style="4" customWidth="1"/>
    <col min="5" max="5" width="9.8515625" style="1" customWidth="1"/>
    <col min="6" max="16384" width="8.7109375" style="1" customWidth="1"/>
  </cols>
  <sheetData>
    <row r="1" spans="1:5" ht="11.25">
      <c r="A1" s="86" t="s">
        <v>38</v>
      </c>
      <c r="B1" s="86"/>
      <c r="C1" s="86"/>
      <c r="D1" s="86"/>
      <c r="E1" s="86"/>
    </row>
    <row r="2" spans="1:5" ht="11.25">
      <c r="A2" s="87" t="s">
        <v>46</v>
      </c>
      <c r="B2" s="87"/>
      <c r="C2" s="87"/>
      <c r="D2" s="87"/>
      <c r="E2" s="87"/>
    </row>
    <row r="3" spans="1:5" ht="11.25">
      <c r="A3" s="90" t="s">
        <v>0</v>
      </c>
      <c r="B3" s="88" t="s">
        <v>4</v>
      </c>
      <c r="C3" s="92" t="s">
        <v>1</v>
      </c>
      <c r="D3" s="92" t="s">
        <v>2</v>
      </c>
      <c r="E3" s="94" t="s">
        <v>3</v>
      </c>
    </row>
    <row r="4" spans="1:5" ht="11.25">
      <c r="A4" s="91"/>
      <c r="B4" s="89"/>
      <c r="C4" s="93"/>
      <c r="D4" s="93"/>
      <c r="E4" s="95"/>
    </row>
    <row r="5" spans="1:5" ht="11.25">
      <c r="A5" s="14">
        <v>1</v>
      </c>
      <c r="B5" s="15">
        <v>2</v>
      </c>
      <c r="C5" s="16">
        <v>3</v>
      </c>
      <c r="D5" s="16">
        <v>4</v>
      </c>
      <c r="E5" s="17">
        <v>5</v>
      </c>
    </row>
    <row r="6" spans="1:5" ht="11.25">
      <c r="A6" s="14"/>
      <c r="B6" s="15"/>
      <c r="C6" s="18" t="s">
        <v>46</v>
      </c>
      <c r="D6" s="19"/>
      <c r="E6" s="20"/>
    </row>
    <row r="7" spans="1:5" ht="11.25">
      <c r="A7" s="14">
        <v>1</v>
      </c>
      <c r="B7" s="15" t="s">
        <v>106</v>
      </c>
      <c r="C7" s="29" t="s">
        <v>130</v>
      </c>
      <c r="D7" s="16" t="s">
        <v>8</v>
      </c>
      <c r="E7" s="57">
        <v>6</v>
      </c>
    </row>
    <row r="8" spans="1:5" ht="33.75">
      <c r="A8" s="14"/>
      <c r="B8" s="15"/>
      <c r="C8" s="31" t="s">
        <v>145</v>
      </c>
      <c r="D8" s="16" t="s">
        <v>8</v>
      </c>
      <c r="E8" s="57">
        <v>6</v>
      </c>
    </row>
    <row r="9" spans="1:5" ht="11.25">
      <c r="A9" s="14">
        <v>2</v>
      </c>
      <c r="B9" s="15" t="s">
        <v>106</v>
      </c>
      <c r="C9" s="34" t="s">
        <v>131</v>
      </c>
      <c r="D9" s="16" t="s">
        <v>8</v>
      </c>
      <c r="E9" s="57">
        <v>10</v>
      </c>
    </row>
    <row r="10" spans="1:5" ht="33.75">
      <c r="A10" s="14"/>
      <c r="B10" s="15"/>
      <c r="C10" s="31" t="s">
        <v>146</v>
      </c>
      <c r="D10" s="16" t="s">
        <v>8</v>
      </c>
      <c r="E10" s="57">
        <v>10</v>
      </c>
    </row>
    <row r="11" spans="1:5" ht="11.25">
      <c r="A11" s="14">
        <v>3</v>
      </c>
      <c r="B11" s="15" t="s">
        <v>106</v>
      </c>
      <c r="C11" s="29" t="s">
        <v>132</v>
      </c>
      <c r="D11" s="16" t="s">
        <v>8</v>
      </c>
      <c r="E11" s="57">
        <v>3</v>
      </c>
    </row>
    <row r="12" spans="1:5" ht="33.75">
      <c r="A12" s="14"/>
      <c r="B12" s="15"/>
      <c r="C12" s="31" t="s">
        <v>147</v>
      </c>
      <c r="D12" s="16" t="s">
        <v>8</v>
      </c>
      <c r="E12" s="57">
        <v>3</v>
      </c>
    </row>
    <row r="13" spans="1:5" ht="11.25">
      <c r="A13" s="14">
        <v>4</v>
      </c>
      <c r="B13" s="15" t="s">
        <v>106</v>
      </c>
      <c r="C13" s="29" t="s">
        <v>133</v>
      </c>
      <c r="D13" s="16" t="s">
        <v>8</v>
      </c>
      <c r="E13" s="57">
        <v>6</v>
      </c>
    </row>
    <row r="14" spans="1:5" ht="45">
      <c r="A14" s="14"/>
      <c r="B14" s="15"/>
      <c r="C14" s="31" t="s">
        <v>148</v>
      </c>
      <c r="D14" s="16" t="s">
        <v>8</v>
      </c>
      <c r="E14" s="57">
        <v>6</v>
      </c>
    </row>
    <row r="15" spans="1:5" ht="11.25">
      <c r="A15" s="14">
        <v>5</v>
      </c>
      <c r="B15" s="15" t="s">
        <v>106</v>
      </c>
      <c r="C15" s="29" t="s">
        <v>134</v>
      </c>
      <c r="D15" s="16" t="s">
        <v>8</v>
      </c>
      <c r="E15" s="57">
        <v>1</v>
      </c>
    </row>
    <row r="16" spans="1:5" ht="45">
      <c r="A16" s="14"/>
      <c r="B16" s="15"/>
      <c r="C16" s="31" t="s">
        <v>149</v>
      </c>
      <c r="D16" s="16" t="s">
        <v>8</v>
      </c>
      <c r="E16" s="57">
        <v>1</v>
      </c>
    </row>
    <row r="17" spans="1:5" ht="11.25">
      <c r="A17" s="14">
        <v>6</v>
      </c>
      <c r="B17" s="15" t="s">
        <v>106</v>
      </c>
      <c r="C17" s="29" t="s">
        <v>135</v>
      </c>
      <c r="D17" s="16" t="s">
        <v>8</v>
      </c>
      <c r="E17" s="57">
        <v>2</v>
      </c>
    </row>
    <row r="18" spans="1:5" ht="33.75">
      <c r="A18" s="14"/>
      <c r="B18" s="15"/>
      <c r="C18" s="31" t="s">
        <v>150</v>
      </c>
      <c r="D18" s="16" t="s">
        <v>8</v>
      </c>
      <c r="E18" s="57">
        <v>2</v>
      </c>
    </row>
    <row r="19" spans="1:5" ht="11.25">
      <c r="A19" s="14">
        <v>7</v>
      </c>
      <c r="B19" s="15" t="s">
        <v>106</v>
      </c>
      <c r="C19" s="29" t="s">
        <v>136</v>
      </c>
      <c r="D19" s="16" t="s">
        <v>8</v>
      </c>
      <c r="E19" s="57">
        <v>1</v>
      </c>
    </row>
    <row r="20" spans="1:5" ht="33.75">
      <c r="A20" s="14"/>
      <c r="B20" s="15"/>
      <c r="C20" s="31" t="s">
        <v>151</v>
      </c>
      <c r="D20" s="16" t="s">
        <v>8</v>
      </c>
      <c r="E20" s="57">
        <v>1</v>
      </c>
    </row>
    <row r="21" spans="1:5" ht="11.25">
      <c r="A21" s="14">
        <v>8</v>
      </c>
      <c r="B21" s="15" t="s">
        <v>106</v>
      </c>
      <c r="C21" s="29" t="s">
        <v>137</v>
      </c>
      <c r="D21" s="16" t="s">
        <v>8</v>
      </c>
      <c r="E21" s="57">
        <v>1</v>
      </c>
    </row>
    <row r="22" spans="1:5" ht="45">
      <c r="A22" s="14"/>
      <c r="B22" s="15"/>
      <c r="C22" s="31" t="s">
        <v>148</v>
      </c>
      <c r="D22" s="16" t="s">
        <v>8</v>
      </c>
      <c r="E22" s="57">
        <v>1</v>
      </c>
    </row>
    <row r="23" spans="1:5" ht="11.25">
      <c r="A23" s="14">
        <v>9</v>
      </c>
      <c r="B23" s="15" t="s">
        <v>106</v>
      </c>
      <c r="C23" s="29" t="s">
        <v>138</v>
      </c>
      <c r="D23" s="16" t="s">
        <v>8</v>
      </c>
      <c r="E23" s="57">
        <v>1</v>
      </c>
    </row>
    <row r="24" spans="1:5" ht="45">
      <c r="A24" s="14"/>
      <c r="B24" s="15"/>
      <c r="C24" s="31" t="s">
        <v>152</v>
      </c>
      <c r="D24" s="16" t="s">
        <v>8</v>
      </c>
      <c r="E24" s="57">
        <v>1</v>
      </c>
    </row>
    <row r="25" spans="1:5" ht="11.25">
      <c r="A25" s="14">
        <v>10</v>
      </c>
      <c r="B25" s="15" t="s">
        <v>106</v>
      </c>
      <c r="C25" s="29" t="s">
        <v>139</v>
      </c>
      <c r="D25" s="16" t="s">
        <v>8</v>
      </c>
      <c r="E25" s="57">
        <v>3</v>
      </c>
    </row>
    <row r="26" spans="1:5" ht="45">
      <c r="A26" s="14"/>
      <c r="B26" s="15"/>
      <c r="C26" s="31" t="s">
        <v>152</v>
      </c>
      <c r="D26" s="16" t="s">
        <v>8</v>
      </c>
      <c r="E26" s="57">
        <v>3</v>
      </c>
    </row>
    <row r="27" spans="1:5" ht="11.25">
      <c r="A27" s="14">
        <v>11</v>
      </c>
      <c r="B27" s="15" t="s">
        <v>106</v>
      </c>
      <c r="C27" s="29" t="s">
        <v>140</v>
      </c>
      <c r="D27" s="16" t="s">
        <v>8</v>
      </c>
      <c r="E27" s="57">
        <v>2</v>
      </c>
    </row>
    <row r="28" spans="1:5" ht="22.5">
      <c r="A28" s="14"/>
      <c r="B28" s="15"/>
      <c r="C28" s="31" t="s">
        <v>104</v>
      </c>
      <c r="D28" s="16" t="s">
        <v>8</v>
      </c>
      <c r="E28" s="57">
        <v>2</v>
      </c>
    </row>
    <row r="29" spans="1:5" ht="11.25">
      <c r="A29" s="14">
        <v>12</v>
      </c>
      <c r="B29" s="15" t="s">
        <v>106</v>
      </c>
      <c r="C29" s="29" t="s">
        <v>141</v>
      </c>
      <c r="D29" s="16" t="s">
        <v>8</v>
      </c>
      <c r="E29" s="57">
        <v>3</v>
      </c>
    </row>
    <row r="30" spans="1:5" ht="22.5">
      <c r="A30" s="14"/>
      <c r="B30" s="15"/>
      <c r="C30" s="31" t="s">
        <v>105</v>
      </c>
      <c r="D30" s="16" t="s">
        <v>8</v>
      </c>
      <c r="E30" s="57">
        <v>3</v>
      </c>
    </row>
    <row r="31" spans="1:5" ht="11.25">
      <c r="A31" s="14">
        <v>13</v>
      </c>
      <c r="B31" s="15" t="s">
        <v>106</v>
      </c>
      <c r="C31" s="29" t="s">
        <v>142</v>
      </c>
      <c r="D31" s="16" t="s">
        <v>8</v>
      </c>
      <c r="E31" s="57">
        <v>3</v>
      </c>
    </row>
    <row r="32" spans="1:5" ht="22.5">
      <c r="A32" s="14"/>
      <c r="B32" s="15"/>
      <c r="C32" s="31" t="s">
        <v>93</v>
      </c>
      <c r="D32" s="16" t="s">
        <v>8</v>
      </c>
      <c r="E32" s="57">
        <v>3</v>
      </c>
    </row>
    <row r="33" spans="1:5" ht="11.25">
      <c r="A33" s="14">
        <v>14</v>
      </c>
      <c r="B33" s="15" t="s">
        <v>106</v>
      </c>
      <c r="C33" s="29" t="s">
        <v>143</v>
      </c>
      <c r="D33" s="16" t="s">
        <v>8</v>
      </c>
      <c r="E33" s="57">
        <v>7</v>
      </c>
    </row>
    <row r="34" spans="1:5" ht="22.5">
      <c r="A34" s="14"/>
      <c r="B34" s="15"/>
      <c r="C34" s="31" t="s">
        <v>101</v>
      </c>
      <c r="D34" s="16" t="s">
        <v>8</v>
      </c>
      <c r="E34" s="57">
        <v>7</v>
      </c>
    </row>
    <row r="35" spans="1:5" ht="11.25">
      <c r="A35" s="14">
        <v>15</v>
      </c>
      <c r="B35" s="15" t="s">
        <v>106</v>
      </c>
      <c r="C35" s="34" t="s">
        <v>102</v>
      </c>
      <c r="D35" s="15" t="s">
        <v>8</v>
      </c>
      <c r="E35" s="50">
        <v>6</v>
      </c>
    </row>
    <row r="36" spans="1:5" ht="11.25">
      <c r="A36" s="56"/>
      <c r="B36" s="53"/>
      <c r="C36" s="54" t="s">
        <v>103</v>
      </c>
      <c r="D36" s="53" t="s">
        <v>8</v>
      </c>
      <c r="E36" s="55">
        <v>6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7"/>
  <sheetViews>
    <sheetView view="pageBreakPreview" zoomScaleSheetLayoutView="100" zoomScalePageLayoutView="0" workbookViewId="0" topLeftCell="A1">
      <selection activeCell="C3" sqref="C3:C4"/>
    </sheetView>
  </sheetViews>
  <sheetFormatPr defaultColWidth="8.7109375" defaultRowHeight="12.75"/>
  <cols>
    <col min="1" max="1" width="4.140625" style="1" customWidth="1"/>
    <col min="2" max="2" width="7.28125" style="1" customWidth="1"/>
    <col min="3" max="3" width="52.7109375" style="1" customWidth="1"/>
    <col min="4" max="4" width="10.00390625" style="1" bestFit="1" customWidth="1"/>
    <col min="5" max="5" width="6.28125" style="1" bestFit="1" customWidth="1"/>
    <col min="6" max="6" width="8.28125" style="1" bestFit="1" customWidth="1"/>
    <col min="7" max="16384" width="8.7109375" style="1" customWidth="1"/>
  </cols>
  <sheetData>
    <row r="1" spans="1:6" ht="11.25">
      <c r="A1" s="86" t="s">
        <v>181</v>
      </c>
      <c r="B1" s="86"/>
      <c r="C1" s="86"/>
      <c r="D1" s="86"/>
      <c r="E1" s="86"/>
      <c r="F1" s="86"/>
    </row>
    <row r="2" spans="1:6" ht="11.25">
      <c r="A2" s="87" t="s">
        <v>153</v>
      </c>
      <c r="B2" s="87"/>
      <c r="C2" s="87"/>
      <c r="D2" s="87"/>
      <c r="E2" s="87"/>
      <c r="F2" s="87"/>
    </row>
    <row r="3" spans="1:6" ht="11.25">
      <c r="A3" s="90" t="s">
        <v>0</v>
      </c>
      <c r="B3" s="88" t="s">
        <v>4</v>
      </c>
      <c r="C3" s="92" t="s">
        <v>1</v>
      </c>
      <c r="D3" s="92" t="s">
        <v>154</v>
      </c>
      <c r="E3" s="96" t="s">
        <v>2</v>
      </c>
      <c r="F3" s="98" t="s">
        <v>3</v>
      </c>
    </row>
    <row r="4" spans="1:6" ht="87.75" customHeight="1">
      <c r="A4" s="91"/>
      <c r="B4" s="89"/>
      <c r="C4" s="93"/>
      <c r="D4" s="93"/>
      <c r="E4" s="97"/>
      <c r="F4" s="99"/>
    </row>
    <row r="5" spans="1:6" ht="11.25">
      <c r="A5" s="14">
        <v>1</v>
      </c>
      <c r="B5" s="15">
        <v>2</v>
      </c>
      <c r="C5" s="16">
        <v>3</v>
      </c>
      <c r="D5" s="16">
        <v>4</v>
      </c>
      <c r="E5" s="16"/>
      <c r="F5" s="17">
        <v>5</v>
      </c>
    </row>
    <row r="6" spans="1:6" ht="11.25">
      <c r="A6" s="14"/>
      <c r="B6" s="15"/>
      <c r="C6" s="18"/>
      <c r="D6" s="19"/>
      <c r="E6" s="19"/>
      <c r="F6" s="20"/>
    </row>
    <row r="7" spans="1:6" ht="24">
      <c r="A7" s="58">
        <v>1</v>
      </c>
      <c r="B7" s="59"/>
      <c r="C7" s="60" t="s">
        <v>155</v>
      </c>
      <c r="D7" s="61" t="s">
        <v>156</v>
      </c>
      <c r="E7" s="62" t="s">
        <v>157</v>
      </c>
      <c r="F7" s="63">
        <v>4</v>
      </c>
    </row>
    <row r="8" spans="1:6" ht="24">
      <c r="A8" s="58">
        <v>2</v>
      </c>
      <c r="B8" s="59"/>
      <c r="C8" s="60" t="s">
        <v>155</v>
      </c>
      <c r="D8" s="61" t="s">
        <v>158</v>
      </c>
      <c r="E8" s="62" t="s">
        <v>157</v>
      </c>
      <c r="F8" s="63">
        <v>3</v>
      </c>
    </row>
    <row r="9" spans="1:6" ht="24">
      <c r="A9" s="58">
        <v>3</v>
      </c>
      <c r="B9" s="59"/>
      <c r="C9" s="60" t="s">
        <v>155</v>
      </c>
      <c r="D9" s="61" t="s">
        <v>159</v>
      </c>
      <c r="E9" s="62" t="s">
        <v>157</v>
      </c>
      <c r="F9" s="63">
        <v>29</v>
      </c>
    </row>
    <row r="10" spans="1:6" ht="24">
      <c r="A10" s="58">
        <v>4</v>
      </c>
      <c r="B10" s="59"/>
      <c r="C10" s="60" t="s">
        <v>155</v>
      </c>
      <c r="D10" s="61" t="s">
        <v>160</v>
      </c>
      <c r="E10" s="62" t="s">
        <v>157</v>
      </c>
      <c r="F10" s="63">
        <v>32</v>
      </c>
    </row>
    <row r="11" spans="1:6" ht="24">
      <c r="A11" s="58">
        <v>5</v>
      </c>
      <c r="B11" s="59"/>
      <c r="C11" s="60" t="s">
        <v>155</v>
      </c>
      <c r="D11" s="61" t="s">
        <v>161</v>
      </c>
      <c r="E11" s="62" t="s">
        <v>157</v>
      </c>
      <c r="F11" s="63">
        <v>14</v>
      </c>
    </row>
    <row r="12" spans="1:6" ht="24">
      <c r="A12" s="58">
        <v>5</v>
      </c>
      <c r="B12" s="59"/>
      <c r="C12" s="60" t="s">
        <v>155</v>
      </c>
      <c r="D12" s="61" t="s">
        <v>162</v>
      </c>
      <c r="E12" s="64" t="s">
        <v>157</v>
      </c>
      <c r="F12" s="63">
        <v>3</v>
      </c>
    </row>
    <row r="13" spans="1:6" ht="24">
      <c r="A13" s="58">
        <v>6</v>
      </c>
      <c r="B13" s="59"/>
      <c r="C13" s="59" t="s">
        <v>163</v>
      </c>
      <c r="D13" s="62" t="s">
        <v>164</v>
      </c>
      <c r="E13" s="62" t="s">
        <v>157</v>
      </c>
      <c r="F13" s="65">
        <v>85</v>
      </c>
    </row>
    <row r="14" spans="1:6" ht="24">
      <c r="A14" s="58">
        <v>7</v>
      </c>
      <c r="B14" s="59"/>
      <c r="C14" s="59" t="s">
        <v>165</v>
      </c>
      <c r="D14" s="62" t="s">
        <v>166</v>
      </c>
      <c r="E14" s="62" t="s">
        <v>157</v>
      </c>
      <c r="F14" s="65">
        <v>3</v>
      </c>
    </row>
    <row r="15" spans="1:6" ht="24">
      <c r="A15" s="58">
        <v>8</v>
      </c>
      <c r="B15" s="59"/>
      <c r="C15" s="59" t="s">
        <v>167</v>
      </c>
      <c r="D15" s="62"/>
      <c r="E15" s="62" t="s">
        <v>157</v>
      </c>
      <c r="F15" s="65">
        <v>3</v>
      </c>
    </row>
    <row r="16" spans="1:6" ht="108">
      <c r="A16" s="58">
        <v>9</v>
      </c>
      <c r="B16" s="59"/>
      <c r="C16" s="59" t="s">
        <v>168</v>
      </c>
      <c r="D16" s="62" t="s">
        <v>169</v>
      </c>
      <c r="E16" s="62" t="s">
        <v>157</v>
      </c>
      <c r="F16" s="65">
        <v>82</v>
      </c>
    </row>
    <row r="17" spans="1:6" ht="60">
      <c r="A17" s="58">
        <v>10</v>
      </c>
      <c r="B17" s="59"/>
      <c r="C17" s="59" t="s">
        <v>170</v>
      </c>
      <c r="D17" s="62" t="s">
        <v>171</v>
      </c>
      <c r="E17" s="62" t="s">
        <v>157</v>
      </c>
      <c r="F17" s="66">
        <v>3</v>
      </c>
    </row>
    <row r="18" spans="1:6" ht="12">
      <c r="A18" s="58">
        <v>11</v>
      </c>
      <c r="B18" s="59"/>
      <c r="C18" s="59" t="s">
        <v>172</v>
      </c>
      <c r="D18" s="62"/>
      <c r="E18" s="62" t="s">
        <v>60</v>
      </c>
      <c r="F18" s="65">
        <v>82</v>
      </c>
    </row>
    <row r="19" spans="1:6" ht="24">
      <c r="A19" s="58">
        <v>12</v>
      </c>
      <c r="B19" s="59"/>
      <c r="C19" s="59" t="s">
        <v>173</v>
      </c>
      <c r="D19" s="62" t="s">
        <v>174</v>
      </c>
      <c r="E19" s="62" t="s">
        <v>157</v>
      </c>
      <c r="F19" s="63">
        <v>82</v>
      </c>
    </row>
    <row r="20" spans="1:6" ht="12">
      <c r="A20" s="58">
        <v>13</v>
      </c>
      <c r="B20" s="59"/>
      <c r="C20" s="67" t="s">
        <v>175</v>
      </c>
      <c r="D20" s="62"/>
      <c r="E20" s="68" t="s">
        <v>60</v>
      </c>
      <c r="F20" s="69">
        <v>27</v>
      </c>
    </row>
    <row r="21" spans="1:6" ht="24">
      <c r="A21" s="58">
        <v>14</v>
      </c>
      <c r="B21" s="59"/>
      <c r="C21" s="67" t="s">
        <v>176</v>
      </c>
      <c r="D21" s="70" t="s">
        <v>174</v>
      </c>
      <c r="E21" s="68" t="s">
        <v>157</v>
      </c>
      <c r="F21" s="71">
        <v>30</v>
      </c>
    </row>
    <row r="22" spans="1:6" ht="24">
      <c r="A22" s="58">
        <v>15</v>
      </c>
      <c r="B22" s="59"/>
      <c r="C22" s="67" t="s">
        <v>177</v>
      </c>
      <c r="D22" s="70" t="s">
        <v>164</v>
      </c>
      <c r="E22" s="68" t="s">
        <v>157</v>
      </c>
      <c r="F22" s="71">
        <v>66</v>
      </c>
    </row>
    <row r="23" spans="1:6" ht="24">
      <c r="A23" s="58">
        <v>16</v>
      </c>
      <c r="B23" s="59"/>
      <c r="C23" s="67" t="s">
        <v>177</v>
      </c>
      <c r="D23" s="70" t="s">
        <v>166</v>
      </c>
      <c r="E23" s="68" t="s">
        <v>157</v>
      </c>
      <c r="F23" s="71">
        <v>48</v>
      </c>
    </row>
    <row r="24" spans="1:6" ht="24">
      <c r="A24" s="58">
        <v>17</v>
      </c>
      <c r="B24" s="59"/>
      <c r="C24" s="59" t="s">
        <v>178</v>
      </c>
      <c r="D24" s="62" t="s">
        <v>164</v>
      </c>
      <c r="E24" s="62" t="s">
        <v>7</v>
      </c>
      <c r="F24" s="65">
        <v>77</v>
      </c>
    </row>
    <row r="25" spans="1:6" ht="24">
      <c r="A25" s="58">
        <v>18</v>
      </c>
      <c r="B25" s="59"/>
      <c r="C25" s="59" t="s">
        <v>178</v>
      </c>
      <c r="D25" s="62" t="s">
        <v>166</v>
      </c>
      <c r="E25" s="62" t="s">
        <v>7</v>
      </c>
      <c r="F25" s="65">
        <v>357</v>
      </c>
    </row>
    <row r="26" spans="1:6" ht="12">
      <c r="A26" s="58">
        <v>19</v>
      </c>
      <c r="B26" s="72"/>
      <c r="C26" s="67" t="s">
        <v>182</v>
      </c>
      <c r="D26" s="62" t="s">
        <v>179</v>
      </c>
      <c r="E26" s="68" t="s">
        <v>7</v>
      </c>
      <c r="F26" s="73">
        <v>1</v>
      </c>
    </row>
    <row r="27" spans="1:6" ht="12">
      <c r="A27" s="74">
        <v>20</v>
      </c>
      <c r="B27" s="75"/>
      <c r="C27" s="76" t="s">
        <v>182</v>
      </c>
      <c r="D27" s="77" t="s">
        <v>180</v>
      </c>
      <c r="E27" s="78" t="s">
        <v>7</v>
      </c>
      <c r="F27" s="79">
        <v>112</v>
      </c>
    </row>
  </sheetData>
  <sheetProtection/>
  <mergeCells count="8">
    <mergeCell ref="A3:A4"/>
    <mergeCell ref="B3:B4"/>
    <mergeCell ref="C3:C4"/>
    <mergeCell ref="D3:D4"/>
    <mergeCell ref="E3:E4"/>
    <mergeCell ref="A1:F1"/>
    <mergeCell ref="A2:F2"/>
    <mergeCell ref="F3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Uldis</cp:lastModifiedBy>
  <cp:lastPrinted>2017-04-25T10:28:35Z</cp:lastPrinted>
  <dcterms:created xsi:type="dcterms:W3CDTF">2013-02-05T06:06:53Z</dcterms:created>
  <dcterms:modified xsi:type="dcterms:W3CDTF">2019-02-19T11:53:24Z</dcterms:modified>
  <cp:category/>
  <cp:version/>
  <cp:contentType/>
  <cp:contentStatus/>
</cp:coreProperties>
</file>