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600" tabRatio="847"/>
  </bookViews>
  <sheets>
    <sheet name="Koptāme" sheetId="1" r:id="rId1"/>
    <sheet name="Kopsavilkums" sheetId="2" r:id="rId2"/>
    <sheet name="Būvlaukums" sheetId="3" r:id="rId3"/>
    <sheet name="Jumts" sheetId="4" r:id="rId4"/>
    <sheet name="Cokols" sheetId="5" r:id="rId5"/>
    <sheet name="Beniņi" sheetId="6" r:id="rId6"/>
    <sheet name="Fasāde" sheetId="7" r:id="rId7"/>
    <sheet name="Pagrabs" sheetId="8" r:id="rId8"/>
    <sheet name="Ventilācijas kanali" sheetId="9" r:id="rId9"/>
    <sheet name="Logi" sheetId="10" r:id="rId10"/>
    <sheet name="Inženiertīkli" sheetId="11" r:id="rId1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5"/>
  <c r="E17" i="8" l="1"/>
  <c r="E16" s="1"/>
  <c r="A16" s="1"/>
  <c r="A17" s="1"/>
  <c r="E20"/>
  <c r="A43" i="11"/>
  <c r="A42" i="10"/>
  <c r="A20" i="9"/>
  <c r="A22" i="8"/>
  <c r="A89" i="7"/>
  <c r="A52" i="6"/>
  <c r="A46" i="5"/>
  <c r="A117" i="4"/>
  <c r="A29" i="3"/>
  <c r="A16" i="5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16" i="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16" i="7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16" i="9"/>
  <c r="A17" s="1"/>
  <c r="A18" s="1"/>
  <c r="A19" s="1"/>
  <c r="A16" i="10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6" i="1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16" i="4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6" i="3"/>
  <c r="A17" s="1"/>
  <c r="A18" s="1"/>
  <c r="A19" s="1"/>
  <c r="A20" s="1"/>
  <c r="A21" s="1"/>
  <c r="A22" s="1"/>
  <c r="A23" s="1"/>
  <c r="A24" s="1"/>
  <c r="A25" s="1"/>
  <c r="A26" s="1"/>
  <c r="A27" s="1"/>
  <c r="A28" s="1"/>
  <c r="P1"/>
  <c r="G16" i="11"/>
  <c r="G29" i="3"/>
  <c r="N16" i="11"/>
  <c r="O16"/>
  <c r="M16"/>
  <c r="P16" s="1"/>
  <c r="F16"/>
  <c r="L16"/>
  <c r="K16"/>
  <c r="P1"/>
  <c r="P1" i="10"/>
  <c r="P1" i="9"/>
  <c r="P1" i="8"/>
  <c r="P1" i="7"/>
  <c r="P1" i="6"/>
  <c r="P1" i="5"/>
  <c r="P1" i="4"/>
  <c r="O43" i="11"/>
  <c r="N43"/>
  <c r="M43"/>
  <c r="K43"/>
  <c r="G43"/>
  <c r="F43"/>
  <c r="L43"/>
  <c r="L44" s="1"/>
  <c r="I26" i="2" s="1"/>
  <c r="O15" i="11"/>
  <c r="O44" s="1"/>
  <c r="H26" i="2" s="1"/>
  <c r="N15" i="11"/>
  <c r="M15"/>
  <c r="K15"/>
  <c r="G15"/>
  <c r="F15"/>
  <c r="L15"/>
  <c r="P43"/>
  <c r="M44"/>
  <c r="F26" i="2" s="1"/>
  <c r="N44" i="11"/>
  <c r="G26" i="2" s="1"/>
  <c r="D14" i="1"/>
  <c r="G15" i="10"/>
  <c r="F15"/>
  <c r="L15" s="1"/>
  <c r="G42"/>
  <c r="F42"/>
  <c r="L42" s="1"/>
  <c r="G22" i="8"/>
  <c r="F22"/>
  <c r="L22" s="1"/>
  <c r="L23" s="1"/>
  <c r="I23" i="2" s="1"/>
  <c r="G15" i="8"/>
  <c r="F15"/>
  <c r="L15"/>
  <c r="G89" i="7"/>
  <c r="F89"/>
  <c r="L89" s="1"/>
  <c r="G15"/>
  <c r="F15"/>
  <c r="L15" s="1"/>
  <c r="G52" i="6"/>
  <c r="F52"/>
  <c r="L52" s="1"/>
  <c r="L53" s="1"/>
  <c r="I21" i="2" s="1"/>
  <c r="G15" i="6"/>
  <c r="F15"/>
  <c r="G46" i="5"/>
  <c r="F46"/>
  <c r="L46" s="1"/>
  <c r="L47" s="1"/>
  <c r="I20" i="2" s="1"/>
  <c r="G117" i="4"/>
  <c r="F117"/>
  <c r="L117"/>
  <c r="L118" s="1"/>
  <c r="I19" i="2" s="1"/>
  <c r="O42" i="10"/>
  <c r="N42"/>
  <c r="M42"/>
  <c r="K42"/>
  <c r="N15"/>
  <c r="N43" s="1"/>
  <c r="G25" i="2" s="1"/>
  <c r="O21" i="9"/>
  <c r="H24" i="2"/>
  <c r="N21" i="9"/>
  <c r="G24" i="2" s="1"/>
  <c r="O22" i="8"/>
  <c r="N22"/>
  <c r="M22"/>
  <c r="K22"/>
  <c r="O15"/>
  <c r="N15"/>
  <c r="M15"/>
  <c r="M23" s="1"/>
  <c r="F23" i="2" s="1"/>
  <c r="K15" i="8"/>
  <c r="O89" i="7"/>
  <c r="N89"/>
  <c r="M89"/>
  <c r="K89"/>
  <c r="O15"/>
  <c r="O90" s="1"/>
  <c r="H22" i="2" s="1"/>
  <c r="N15" i="7"/>
  <c r="N90" s="1"/>
  <c r="G22" i="2" s="1"/>
  <c r="M15" i="7"/>
  <c r="K15"/>
  <c r="O52" i="6"/>
  <c r="N52"/>
  <c r="M52"/>
  <c r="P52" s="1"/>
  <c r="K52"/>
  <c r="O15"/>
  <c r="N15"/>
  <c r="M15"/>
  <c r="M53" s="1"/>
  <c r="F21" i="2" s="1"/>
  <c r="K15" i="6"/>
  <c r="O46" i="5"/>
  <c r="N46"/>
  <c r="N47" s="1"/>
  <c r="G20" i="2" s="1"/>
  <c r="M46" i="5"/>
  <c r="M47" s="1"/>
  <c r="F20" i="2" s="1"/>
  <c r="K46" i="5"/>
  <c r="O117" i="4"/>
  <c r="O118" s="1"/>
  <c r="H19" i="2" s="1"/>
  <c r="N117" i="4"/>
  <c r="N118" s="1"/>
  <c r="G19" i="2" s="1"/>
  <c r="M117" i="4"/>
  <c r="K117"/>
  <c r="O29" i="3"/>
  <c r="N29"/>
  <c r="N30" s="1"/>
  <c r="G18" i="2" s="1"/>
  <c r="M29" i="3"/>
  <c r="M30" s="1"/>
  <c r="F18" i="2" s="1"/>
  <c r="K29" i="3"/>
  <c r="F29"/>
  <c r="L29"/>
  <c r="N23" i="8"/>
  <c r="G23" i="2" s="1"/>
  <c r="O23" i="8"/>
  <c r="H23" i="2" s="1"/>
  <c r="N53" i="6"/>
  <c r="G21" i="2" s="1"/>
  <c r="O53" i="6"/>
  <c r="H21" i="2" s="1"/>
  <c r="O47" i="5"/>
  <c r="H20" i="2" s="1"/>
  <c r="P46" i="5"/>
  <c r="P47" s="1"/>
  <c r="K15" i="10"/>
  <c r="O15"/>
  <c r="M15"/>
  <c r="L15" i="6"/>
  <c r="O30" i="3"/>
  <c r="H18" i="2" s="1"/>
  <c r="L30" i="3"/>
  <c r="I18" i="2" s="1"/>
  <c r="L21" i="9"/>
  <c r="I24" i="2" s="1"/>
  <c r="M21" i="9"/>
  <c r="F24" i="2"/>
  <c r="P21" i="9"/>
  <c r="N10" s="1"/>
  <c r="E24" i="2"/>
  <c r="P15" i="11" l="1"/>
  <c r="P44" s="1"/>
  <c r="O43" i="10"/>
  <c r="H25" i="2" s="1"/>
  <c r="H28" s="1"/>
  <c r="E18" i="8"/>
  <c r="A18"/>
  <c r="A19" s="1"/>
  <c r="A20" s="1"/>
  <c r="P22"/>
  <c r="E19"/>
  <c r="P15" i="6"/>
  <c r="P53" s="1"/>
  <c r="P89" i="7"/>
  <c r="P15"/>
  <c r="P90" s="1"/>
  <c r="N10" s="1"/>
  <c r="L90"/>
  <c r="I22" i="2" s="1"/>
  <c r="P117" i="4"/>
  <c r="P118" s="1"/>
  <c r="N10" s="1"/>
  <c r="P42" i="10"/>
  <c r="E20" i="2"/>
  <c r="N10" i="5"/>
  <c r="N10" i="11"/>
  <c r="E26" i="2"/>
  <c r="G28"/>
  <c r="L43" i="10"/>
  <c r="I25" i="2" s="1"/>
  <c r="M118" i="4"/>
  <c r="F19" i="2" s="1"/>
  <c r="M90" i="7"/>
  <c r="F22" i="2" s="1"/>
  <c r="P15" i="10"/>
  <c r="P43" s="1"/>
  <c r="P29" i="3"/>
  <c r="P30" s="1"/>
  <c r="M43" i="10"/>
  <c r="F25" i="2" s="1"/>
  <c r="P15" i="8"/>
  <c r="P23" s="1"/>
  <c r="I28" i="2" l="1"/>
  <c r="D12" s="1"/>
  <c r="E22"/>
  <c r="N10" i="6"/>
  <c r="E21" i="2"/>
  <c r="E19"/>
  <c r="F28"/>
  <c r="N10" i="8"/>
  <c r="E23" i="2"/>
  <c r="E18"/>
  <c r="N10" i="3"/>
  <c r="E25" i="2"/>
  <c r="N10" i="10"/>
  <c r="E28" i="2" l="1"/>
  <c r="E32" s="1"/>
  <c r="E21" i="1" l="1"/>
  <c r="E27" s="1"/>
  <c r="D11" i="2"/>
  <c r="E28" i="1" l="1"/>
  <c r="E29" s="1"/>
</calcChain>
</file>

<file path=xl/sharedStrings.xml><?xml version="1.0" encoding="utf-8"?>
<sst xmlns="http://schemas.openxmlformats.org/spreadsheetml/2006/main" count="1055" uniqueCount="335">
  <si>
    <t>APSTIPRINU</t>
  </si>
  <si>
    <t>(pasūtītāja paraksts un tā atsifrējums)</t>
  </si>
  <si>
    <t>Z.v.</t>
  </si>
  <si>
    <t>____________.gada____.____________</t>
  </si>
  <si>
    <t>Pasūtītāja būvniecības koptāme</t>
  </si>
  <si>
    <t>Būves nosaukums:</t>
  </si>
  <si>
    <t>Daudzdzīvokļu dzīvojamās ēkas vienkāršota fasādes atjaunošana.</t>
  </si>
  <si>
    <t>Būves adrese:</t>
  </si>
  <si>
    <t xml:space="preserve">Pasūtījuma Nr: </t>
  </si>
  <si>
    <t>Tāme sastādīta:</t>
  </si>
  <si>
    <t>Nr. P.k.</t>
  </si>
  <si>
    <t>Objekta nosaukums</t>
  </si>
  <si>
    <t>Objekta izmaksas (EUR)</t>
  </si>
  <si>
    <t>Kopā:</t>
  </si>
  <si>
    <t>PVN (21%)</t>
  </si>
  <si>
    <t>Pavisam būvniecības izmaksas:</t>
  </si>
  <si>
    <t>Kopsavilkuma aprēķini pa darbu veidiem vai konstruktīvo elementu veidiem</t>
  </si>
  <si>
    <t>Vispārējie celtniecības darbi</t>
  </si>
  <si>
    <t>(darba veids vai konstruktīvā elementa nosaukums)</t>
  </si>
  <si>
    <t xml:space="preserve">Objekta nosaukums: </t>
  </si>
  <si>
    <t>Objekta adrese:</t>
  </si>
  <si>
    <t xml:space="preserve">Iepirkuma identifikācijas numurs: </t>
  </si>
  <si>
    <t>Par kopejo summu, EUR</t>
  </si>
  <si>
    <t>Kopējā darbietilpība, c/h</t>
  </si>
  <si>
    <t xml:space="preserve">Tāme sastādīta: 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</si>
  <si>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</si>
  <si>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</si>
  <si>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</si>
  <si>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</si>
  <si>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</si>
  <si>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</si>
  <si>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</si>
  <si>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mehānismi (EUR)</t>
  </si>
  <si>
    <t>Lt-1</t>
  </si>
  <si>
    <t>Būvlaukums</t>
  </si>
  <si>
    <t>Lt-2</t>
  </si>
  <si>
    <t>Jumta renovācija</t>
  </si>
  <si>
    <t>Lt-3</t>
  </si>
  <si>
    <t>Cokola renovācija</t>
  </si>
  <si>
    <t>Lt-4</t>
  </si>
  <si>
    <t>Bēniņi</t>
  </si>
  <si>
    <t>Lt-5</t>
  </si>
  <si>
    <t>Fasādes renovācija</t>
  </si>
  <si>
    <t>Lt-6</t>
  </si>
  <si>
    <t>Pagraba griestu siltināšana</t>
  </si>
  <si>
    <t>Lt-7</t>
  </si>
  <si>
    <t>Lt-8</t>
  </si>
  <si>
    <t>Logi durvis</t>
  </si>
  <si>
    <t>Kopā</t>
  </si>
  <si>
    <t xml:space="preserve">Virsizdevumi </t>
  </si>
  <si>
    <t>t.sk.darba aizsardzība</t>
  </si>
  <si>
    <t xml:space="preserve">Peļņa </t>
  </si>
  <si>
    <t>Pavisam kopā</t>
  </si>
  <si>
    <t xml:space="preserve">Būves nosaukums: </t>
  </si>
  <si>
    <t xml:space="preserve">Objekta adrese: </t>
  </si>
  <si>
    <t xml:space="preserve">Pasūtītājs: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</si>
  <si>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</si>
  <si>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</si>
  <si>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</si>
  <si>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</si>
  <si>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</si>
  <si>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</si>
  <si>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</si>
  <si>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</si>
  <si>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alga (EUR)</t>
  </si>
  <si>
    <t>Materiāli (EUR)</t>
  </si>
  <si>
    <t>Mehānismi (EUR)</t>
  </si>
  <si>
    <t>Kopā (EUR)</t>
  </si>
  <si>
    <t>Logi, durvis</t>
  </si>
  <si>
    <t>Darba samaksas likme (EUR/h)</t>
  </si>
  <si>
    <t>Lt-9</t>
  </si>
  <si>
    <t>Apkure</t>
  </si>
  <si>
    <t>Sastādīja</t>
  </si>
  <si>
    <t>(paraksts un tā atšifrējums, datums)</t>
  </si>
  <si>
    <t xml:space="preserve">Lokālā tāme Nr. </t>
  </si>
  <si>
    <t>Ēkas ventilācija</t>
  </si>
  <si>
    <t>Inženiertīkli</t>
  </si>
  <si>
    <t xml:space="preserve">Tiešās izmaksas kopā, t. sk. darba devēja sociālais nodoklis 24,09% </t>
  </si>
  <si>
    <t>Būvizstrā- dājumi (EUR)</t>
  </si>
  <si>
    <t>Būvizstrādājumi (EUR)</t>
  </si>
  <si>
    <t>Tāme sastādīta  2019. gada tirgus cenās, pamatojoties uz apliecinājuma kartes rasējumiem</t>
  </si>
  <si>
    <t>Būvniecības žoga uzstādīšana, noma</t>
  </si>
  <si>
    <t>t.m</t>
  </si>
  <si>
    <t>Strādnieku sadzīves konteinera uzstādīšana, noma</t>
  </si>
  <si>
    <t>gab</t>
  </si>
  <si>
    <t>Būvmateriālu pagaidu novietnes izbūve</t>
  </si>
  <si>
    <t>Gājēju ieejas jumtiņu izbūve virs ieejām ēkā</t>
  </si>
  <si>
    <t>Brīdinājuma zīmes</t>
  </si>
  <si>
    <t>Teritorijas sakopšana pēc būvdarbu veikšanas</t>
  </si>
  <si>
    <t>m2</t>
  </si>
  <si>
    <t>Izmaksas par elektroenerģiju un ūdeni</t>
  </si>
  <si>
    <t>kompl</t>
  </si>
  <si>
    <t>Būvgružu savākšana utilizācija</t>
  </si>
  <si>
    <t>Elektropieslēguma izveide</t>
  </si>
  <si>
    <t>Ūdens pieslēguma izveide</t>
  </si>
  <si>
    <t>Jumta attīrīšana ēkas jumtam, balkonu konsolei</t>
  </si>
  <si>
    <t>Jumta skārda elementu demontāža</t>
  </si>
  <si>
    <t>Koka karkasa izbūve</t>
  </si>
  <si>
    <t>Kokmateriāls</t>
  </si>
  <si>
    <t>m3</t>
  </si>
  <si>
    <t>Stiprinājumi</t>
  </si>
  <si>
    <t>Parapeta siltināšana pa ēkas perimetru</t>
  </si>
  <si>
    <t>Paroc ros 30 vai ekv. b=100 mm λ≤ 0.036 W/mK</t>
  </si>
  <si>
    <t>Osb elementa montāža</t>
  </si>
  <si>
    <t>Osb b=18 mm</t>
  </si>
  <si>
    <t xml:space="preserve">Lāseņa montāža </t>
  </si>
  <si>
    <t>Lāsenis b=300 mm</t>
  </si>
  <si>
    <t>Pilastru skārda nosegelementu montāža</t>
  </si>
  <si>
    <t>Pilastru skārda nosegelementi</t>
  </si>
  <si>
    <t>Kausējamā jumta materiāla ieklāšana</t>
  </si>
  <si>
    <t>Apakšklājs vai ekv.</t>
  </si>
  <si>
    <t>Augšklājs vai ekv.</t>
  </si>
  <si>
    <t>Gāze</t>
  </si>
  <si>
    <t>baloni</t>
  </si>
  <si>
    <t>Akmens vates stūra montāža</t>
  </si>
  <si>
    <t>Akmens vates stūris</t>
  </si>
  <si>
    <t>Parapeta kausēšana</t>
  </si>
  <si>
    <t>Apakšklājs  vai ekv.</t>
  </si>
  <si>
    <t>Slīpuma veidojošās kārtas iestrāde</t>
  </si>
  <si>
    <t>Slīpuma veidojošā karta</t>
  </si>
  <si>
    <t>Koka karkasa izbūve, ūdens tekņu stiprināšanai</t>
  </si>
  <si>
    <t>Jumta siltināšana</t>
  </si>
  <si>
    <t>Jumta siltumizolācija b=150 mm Paroc ros 30 λ≤ 0,036 W/mK vai ekv.</t>
  </si>
  <si>
    <t>Jumta siltumizolācija b=100 mm Paroc ros  30 g λ≤ 0,036 W/mK vai ekv.</t>
  </si>
  <si>
    <t xml:space="preserve">Virsmas gruntēšana  </t>
  </si>
  <si>
    <t>grunts</t>
  </si>
  <si>
    <t>kg</t>
  </si>
  <si>
    <t>Akmens vates montāža jumta seguma pieslēgumam</t>
  </si>
  <si>
    <t>Akmens vate  λ≤ 0,037 W/mK b=50</t>
  </si>
  <si>
    <t>dībeļi</t>
  </si>
  <si>
    <t>līmjava</t>
  </si>
  <si>
    <t>Cokola profila uzstādīšana</t>
  </si>
  <si>
    <t>m</t>
  </si>
  <si>
    <t>cokola profils 50 mm Sakret Mat (vai ekv.)</t>
  </si>
  <si>
    <t>Apakšklājs Bipol  vai ekv.</t>
  </si>
  <si>
    <t>Augšklājs Bipol vai ekv.</t>
  </si>
  <si>
    <t>Akmens vates stūris mm</t>
  </si>
  <si>
    <t>Akmens vates montāža balkonu konsolei</t>
  </si>
  <si>
    <t>Siltinātās virsmas armēšana</t>
  </si>
  <si>
    <t xml:space="preserve">armējamā java </t>
  </si>
  <si>
    <t>pvc siets</t>
  </si>
  <si>
    <t>ārējie pvc stūri</t>
  </si>
  <si>
    <t>pvc stūris ar lāseni cokolam</t>
  </si>
  <si>
    <t xml:space="preserve">Virsmas gruntēšana un dekoratīvā apmetuma uzklāšana </t>
  </si>
  <si>
    <t>tonēts dekoratīvais apmetums</t>
  </si>
  <si>
    <t>Lūkas demontāža</t>
  </si>
  <si>
    <t>Ugunsdzēsības troses stiprināšana</t>
  </si>
  <si>
    <t>Ugunsdzēsības trose ar stiprinājumiem</t>
  </si>
  <si>
    <t>Ventilācijas skursteņu pārmūrēšana</t>
  </si>
  <si>
    <t>Ķieģeli</t>
  </si>
  <si>
    <t>Mūrjava</t>
  </si>
  <si>
    <t>Skārda nosegjumtiņi</t>
  </si>
  <si>
    <t>Ventilācijas izvadu apkausēšana</t>
  </si>
  <si>
    <t>Apakšklājs</t>
  </si>
  <si>
    <t>Augšklājs</t>
  </si>
  <si>
    <t>Jumta attīrīšana ieejas mezglam</t>
  </si>
  <si>
    <t>Jumta siltumizolācija b=80 mm Paroc ros 30 λ≤ 0,036 vai ekv.</t>
  </si>
  <si>
    <t>Siltumizolācijas montāža</t>
  </si>
  <si>
    <t>Paroc ros 30 vai ekv. b=120 mm λ≤ 0,036</t>
  </si>
  <si>
    <t>Virsmas armēšana</t>
  </si>
  <si>
    <t>armējamā java</t>
  </si>
  <si>
    <t>pvc siets 160 g/m2</t>
  </si>
  <si>
    <t>pvc stūri</t>
  </si>
  <si>
    <t>Lāsenis 500 mm</t>
  </si>
  <si>
    <t>akmens vate b=150 mm λ≤0,037 W/mK</t>
  </si>
  <si>
    <t>Esošās betona apmales demontāža</t>
  </si>
  <si>
    <t>Grunts izstrāde no cokola  apmales</t>
  </si>
  <si>
    <t>Hidroizolācijas uzklāšana divās kārtās</t>
  </si>
  <si>
    <t>Vertikālā hidroizolācija</t>
  </si>
  <si>
    <t>Geomembrānas ieklāšana</t>
  </si>
  <si>
    <t>Ģeomembrāna</t>
  </si>
  <si>
    <t>Pamatu gruntēšana un  siltināšana</t>
  </si>
  <si>
    <t>Putupolistirols XPS 100mm λ≤0,037 W/mK</t>
  </si>
  <si>
    <r>
      <t>m</t>
    </r>
    <r>
      <rPr>
        <vertAlign val="superscript"/>
        <sz val="8"/>
        <rFont val="Arial"/>
        <family val="2"/>
        <charset val="186"/>
      </rPr>
      <t>2</t>
    </r>
  </si>
  <si>
    <t>Pamatu aizbēršana</t>
  </si>
  <si>
    <t>smilts</t>
  </si>
  <si>
    <t>Cinkota tērauda režģa montāža, gaismas akām</t>
  </si>
  <si>
    <t>Šķembu slāņa iestrāde</t>
  </si>
  <si>
    <t>Šķembas</t>
  </si>
  <si>
    <t>Betona apmales betonēšana</t>
  </si>
  <si>
    <t>Armatūras siets</t>
  </si>
  <si>
    <t>Betons C16/20</t>
  </si>
  <si>
    <t>Betona sūknis</t>
  </si>
  <si>
    <t>h</t>
  </si>
  <si>
    <t>Bēniņu attīrīšana</t>
  </si>
  <si>
    <t>Koka laipu izbūve</t>
  </si>
  <si>
    <t>Kokmateriāls 100x40 mm</t>
  </si>
  <si>
    <t>Kokmateriāls 100x100 mm</t>
  </si>
  <si>
    <t>Tvaika izolācijas montāža</t>
  </si>
  <si>
    <t>Tvaika izolācijas plēve</t>
  </si>
  <si>
    <t>Beramās vates iestrāde 300 mm biezumā pēc rukuma</t>
  </si>
  <si>
    <t>Beramā vate λ≤0,041 W/mK</t>
  </si>
  <si>
    <t>Pretvēja izolācijas montāža</t>
  </si>
  <si>
    <t>Pretvēja izolācija</t>
  </si>
  <si>
    <t>Pretvēja izolācijas stiprinājuma koka lata, ar stiprinājumiem</t>
  </si>
  <si>
    <t>Lūkas pakāpienu montāža</t>
  </si>
  <si>
    <t>Siltinātas ugunsdrošas lūkas uzstādīšana</t>
  </si>
  <si>
    <t>Siltināta ugunsdroša U≤1,8 W/(m²k), EI30,</t>
  </si>
  <si>
    <t>Lūkas ailes siltināšana</t>
  </si>
  <si>
    <t>akmens vate b=30 mm λ≤0,037 W/mK</t>
  </si>
  <si>
    <t>Sastatņu montāža un demontāža</t>
  </si>
  <si>
    <t>sastatņu noma uz visu būvniecības laiku</t>
  </si>
  <si>
    <t>aizsargsiets</t>
  </si>
  <si>
    <t>Pagaidu jumta izbūve virs sastatnēm, uz būvniecības laiku</t>
  </si>
  <si>
    <t>cokola profils 150 mm Sakret Mat (vai ekv.)</t>
  </si>
  <si>
    <t xml:space="preserve">Fasādes virsmas gruntēšana  </t>
  </si>
  <si>
    <t>Starplogu karkasa demontāžā, apšuvuma un siltumizolācijas</t>
  </si>
  <si>
    <t>Starplogu karkasu montāža</t>
  </si>
  <si>
    <t>Paroc Extra  λ≤0,036 W/mK 180 mm</t>
  </si>
  <si>
    <t>OSB 22 mm</t>
  </si>
  <si>
    <t>akmens vate b=50 mm λ≤0,037 W/mK</t>
  </si>
  <si>
    <t>Palodzes demontāža</t>
  </si>
  <si>
    <t>Durvju, logu aiļu siltināšana, armēšana, gruntēšana, dekoratīvā apmetuma uzklāšana</t>
  </si>
  <si>
    <t>akmens vate  λ≤0,037 W/mK 30 mm</t>
  </si>
  <si>
    <t xml:space="preserve">līmjava </t>
  </si>
  <si>
    <t>loga, durvju kārbas  un siltinājuma salaiduma profils</t>
  </si>
  <si>
    <t>pvc sturis ar lāseni</t>
  </si>
  <si>
    <t>Ārējās izolācijas lentas montāža</t>
  </si>
  <si>
    <t>ārējā izolācijas lenta</t>
  </si>
  <si>
    <t>Skārda palodzes montāža</t>
  </si>
  <si>
    <t>skārda palodze</t>
  </si>
  <si>
    <t>Fasādes pieslēgumu elementu montāža (numura zīme, karoga turētājs u.t.t</t>
  </si>
  <si>
    <t>elementu montāžas stiprinājumi</t>
  </si>
  <si>
    <t>skārda lāsenis</t>
  </si>
  <si>
    <t>Lodžiju metāla konstrukciju attīrīšana no rūsas, apstrāde ar pretkorozijas līdzekļiem, bojāto elementu nomaiņa</t>
  </si>
  <si>
    <t>Papildus metāla elementu metināšana enkurošana</t>
  </si>
  <si>
    <t>Impregnēta kokmateriāla latojuma montāža</t>
  </si>
  <si>
    <t>kokmateriāls</t>
  </si>
  <si>
    <t>stiprinājumi</t>
  </si>
  <si>
    <t>Nosegcepures montāža</t>
  </si>
  <si>
    <t>Nosegcepure</t>
  </si>
  <si>
    <t>Balkona grīdas un siltumizolācijas saduvietu hermetizācija</t>
  </si>
  <si>
    <t>hermētiķis</t>
  </si>
  <si>
    <t>iepak.</t>
  </si>
  <si>
    <t>armēšanas java</t>
  </si>
  <si>
    <t>stiklašķiedras siets 160 g/m2</t>
  </si>
  <si>
    <t>stūri pieslēgelementi</t>
  </si>
  <si>
    <t>Dekoratīvā apmetuma iestrāde</t>
  </si>
  <si>
    <t>Koka starpsienu augstuma samazināšana starp pagrabiem (kopējā griestu platība)</t>
  </si>
  <si>
    <t>Pagraba griestu sagatavošana siltināšanai, siltināšana</t>
  </si>
  <si>
    <t xml:space="preserve">Vate Paroc CGL 100 mm (vai  ekv.)  λ≤0,037 W/mK </t>
  </si>
  <si>
    <t>Ventilācijas kanālu tīrīšana, izpilddokumentācijas sagatavošana</t>
  </si>
  <si>
    <t>Caurumu urbšana d100</t>
  </si>
  <si>
    <t>Svaiga gaisa vārstu uzstādīšana</t>
  </si>
  <si>
    <t>vārsts VTK 100</t>
  </si>
  <si>
    <t>Loga L-7 demontāža, montāža</t>
  </si>
  <si>
    <t>Pagraba logs L-7, ar ventilācijas resti, tonis balts, izmēri augstums 860 mm, platums 1200 mm</t>
  </si>
  <si>
    <t>Loga L-5 demontāža, montāža</t>
  </si>
  <si>
    <t>Loga L-6 demontāža, montāža</t>
  </si>
  <si>
    <t>Metāla durvis slēdzamas, augstums 1750 mm, platums 870</t>
  </si>
  <si>
    <t>Durvju sliekšana piemūrēšana</t>
  </si>
  <si>
    <t>Vieglbetona bloki</t>
  </si>
  <si>
    <t>Līmjava</t>
  </si>
  <si>
    <t>Logu, durvju ailu apdare</t>
  </si>
  <si>
    <t>Palodzes montāža</t>
  </si>
  <si>
    <t>Logu iekšējās lentas montāža</t>
  </si>
  <si>
    <t>Ventilācijas restes montāža</t>
  </si>
  <si>
    <t>Ventilācijas restes montāža logos L10</t>
  </si>
  <si>
    <t>Ventilācijas reste</t>
  </si>
  <si>
    <t>Radiatoru apkures sistēma</t>
  </si>
  <si>
    <t>Sistēmas tukšošanas komplekts DN15</t>
  </si>
  <si>
    <t>gab.</t>
  </si>
  <si>
    <t>Automātiskais plūsmas ierobežotājs ar integrētu regulējošo vārstu, ar vītni AB-QM-15 DANFOSS vai ekv.</t>
  </si>
  <si>
    <t>Termostatiskais izpildmehānisms AB-QM vārstiem QT DANFOSS vai ekv.</t>
  </si>
  <si>
    <t>Lodveida noslēgvārsts ar augstu iztukšošanas kapacitāti MSV-S DN20 DANFOSS vai ekv.</t>
  </si>
  <si>
    <t>Lodveida noslēgvārsts ar augstu iztukšošanas kapacitāti MSV-S DN25 DANFOSS vai ekv.</t>
  </si>
  <si>
    <t>Apkures cauruļvads DN20</t>
  </si>
  <si>
    <t>Apkures cauruļvads DN25</t>
  </si>
  <si>
    <t>Apkures cauruļvads DN32</t>
  </si>
  <si>
    <t>Apkures cauruļvads DN40</t>
  </si>
  <si>
    <t>Apkures cauruļvads DN50</t>
  </si>
  <si>
    <t>PVC pārklājums</t>
  </si>
  <si>
    <t>kompl.</t>
  </si>
  <si>
    <t>Apkures fasondaļas</t>
  </si>
  <si>
    <t>Apkures cauruļvadu montāžas materiāli</t>
  </si>
  <si>
    <t>Siltumizolācijas demontāža un utilizācija</t>
  </si>
  <si>
    <t>Armētā siltumizolācijas līmlente</t>
  </si>
  <si>
    <t>Sistēmas hidrauliskā pārbaude</t>
  </si>
  <si>
    <t>Sistēmas balansēšana</t>
  </si>
  <si>
    <t xml:space="preserve">Sistēmas ieregulēšanas darbi </t>
  </si>
  <si>
    <t>Izolācijas stiprinājumi</t>
  </si>
  <si>
    <t>Montāžas palīgmateriāli</t>
  </si>
  <si>
    <t>Sistēmas marķēšanas materiāli</t>
  </si>
  <si>
    <t>Meža iela 25, Tukums</t>
  </si>
  <si>
    <t>Daudzdzīvokļu dzīvojamās ēkas vienkāršota fasādes atjaunošana</t>
  </si>
  <si>
    <t>Aigars Klišēvičs</t>
  </si>
  <si>
    <t>Sertifikāta Nr. 4-01297; 5-01032</t>
  </si>
  <si>
    <t>Tāme sastādīta 2019. gada 25. februārī</t>
  </si>
  <si>
    <t>2019. gada 25. februārī</t>
  </si>
  <si>
    <t>objekts</t>
  </si>
  <si>
    <t>Virsmas sagatavošana siltināšanai (bojātā apmetuma nokalšana, plaisu aizdare, virsmas izlīdzināšana)</t>
  </si>
  <si>
    <t>Elektroinstalācijas pārnešana virs siltumizolācijas, bojāto posmu nomaiņa, ievietošana PVC penāļos</t>
  </si>
  <si>
    <t>Gaismas aku pārbūve</t>
  </si>
  <si>
    <t>SIA "Tukuma nami", reģ.nr. 40003397810</t>
  </si>
  <si>
    <t>Aigars Klišēvičs, Sertifikāta Nr. 4-01297; 5-01032</t>
  </si>
  <si>
    <t>Siltumizolācijas apkšslānis b=50 mm Paroc rob 60 λ≤ 0,039 W/mK vai ekv.</t>
  </si>
  <si>
    <t>Būvtāfele</t>
  </si>
  <si>
    <t>Biotualetes uzstādīšana, noma</t>
  </si>
  <si>
    <t>Jūras konteinera uzstādīšana, noma</t>
  </si>
  <si>
    <t>Cauruļvadu siltumizolācijas čaulas Hvac Section AluCoat T, b=20mm Ø28 PAROC vai ekv., λ≤0,044 W/mK (pie 100 °C)</t>
  </si>
  <si>
    <t>Cauruļvadu siltumizolācijas čaulas Hvac Section AluCoat T, b=20mm Ø35 PAROC vai ekv., λ≤0,044 W/mK (pie 100 °C)</t>
  </si>
  <si>
    <t>Cauruļvadu siltumizolācijas čaulas Hvac Section AluCoat T, b=30mm Ø42 PAROC vai ekv., λ≤0,044 W/mK (pie 100 °C)</t>
  </si>
  <si>
    <t>Cauruļvadu siltumizolācijas čaulas Hvac Section AluCoat T, b=50mm Ø48 PAROC vai ekv., λ≤0,044 W/mK (pie 100 °C)</t>
  </si>
  <si>
    <t>Cauruļvadu siltumizolācijas čaulas Hvac Section AluCoat T, b=50mm Ø60 PAROC vai ekv., λ≤0,044 W/mK (pie 100 °C)</t>
  </si>
  <si>
    <t>Ventilācijas reste VR-1 550x500 mm</t>
  </si>
  <si>
    <t xml:space="preserve"> PVC ārdurvis, ar pašaizvēršanās mehānismu D-1, Uw≤1.8 W/m2K, tonis RR-23, durvju augstums 2200 mm, platums 2840 mm</t>
  </si>
  <si>
    <t>PVC profils, 2 stiklu pakete, tonis - balti, izmēri: logam augstums 900 mm, platums 2200 mm</t>
  </si>
  <si>
    <t>PVC profils 5 kameru, 3 stiklu pakete ar selektīvo pārklājumu, Uw≤1 W/m2K, tonis - balti, izmēri: logam augstums 1160 mm, platums 2840 mm</t>
  </si>
  <si>
    <t>Duvju D-1 demontāža, montāža,ailes apdare</t>
  </si>
  <si>
    <t>Duvju D-2 demontāža, montāža, ailes apdare</t>
  </si>
  <si>
    <t>Duvju D-3 demontāža, montāža, ailes apdare</t>
  </si>
  <si>
    <t>Duvju D-4 demontāža, montāža, ailes apdare</t>
  </si>
  <si>
    <t>Durvju D-5 demontāža, montāža</t>
  </si>
  <si>
    <t>PVC vējtvera durvis, ar pašaizvēršanās mehānismu D-2, Uw≤1.8 W/m2K, tonis RR-23, durvju augstums 2200 mm, platums 1445 mm</t>
  </si>
  <si>
    <t>Pagraba PVC durvis, ar pašaizvēršanās mehānismu D-3, Uw≤1.8 W/m2K, tonis RR-23, durvju augstums 2200 mm, platums 1000 mm</t>
  </si>
  <si>
    <t>Pagraba PVC durvis, ar pašaizvēršanās mehānismu D-4, Uw≤1.8 W/m2K, tonis RR-23, durvju augstums 2060 mm, platums 900 mm</t>
  </si>
  <si>
    <t>Kāpņu telpas griestu siltināšana</t>
  </si>
  <si>
    <t xml:space="preserve">Kāpņu telpas sienu no bēniņu puses siltināšana </t>
  </si>
  <si>
    <t xml:space="preserve">Kāpņu telpas griestu un sienu no bēniņu puses attīrīšana, gruntēšana  </t>
  </si>
  <si>
    <t>Sailtumizolācijas apkšslānis b=20 mm Paroc rob 60 λ≤ 0,038 vai ekv.</t>
  </si>
  <si>
    <t xml:space="preserve">Fasādes virsmas siltināšana </t>
  </si>
  <si>
    <t>Esošā jumta seguma demontāža, jumta virsmas remonts</t>
  </si>
  <si>
    <t xml:space="preserve"> m2</t>
  </si>
  <si>
    <t>Ventilācijas skursteņu nosegjumtiņu demontāža, uzstādīšana</t>
  </si>
  <si>
    <t>Metāla režģis 600x1400-5100 mm</t>
  </si>
  <si>
    <t>Virsmas sagatavošana siltināšanai (visas ķieģeļu mūra drūpošās daļas atskaldīt, sienas nostiprināt ar apmetumu, visas sienas attīrīt, virsmu izlīdzināt, mikroplaisas aizdarīt ar ārdarbiem paredzētu hermētiķi Tenax OKSIPLAST vai ekvivalents)</t>
  </si>
  <si>
    <t>Demontēt skārda siltumizolācijas slāni ar pildījumu fasādei asīs 13-10</t>
  </si>
  <si>
    <t>Lodžiju griestu attīrīšan,a gruntēšana</t>
  </si>
  <si>
    <t>Lodžiju griestu armēšana</t>
  </si>
  <si>
    <t>Lokšņu montāža, izmantojot loksnes no ēkas gala sienām</t>
  </si>
  <si>
    <t>Lodžiju apšuvuma demontāža</t>
  </si>
  <si>
    <t>Lodžiju pārmetināšana</t>
  </si>
  <si>
    <t>Lodžiju skārda lāseņa montāža</t>
  </si>
  <si>
    <t>Tvaika izolācija ar līmlentu</t>
  </si>
  <si>
    <t xml:space="preserve">pvc stūris ar lāseni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</si>
</sst>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.0000"/>
    <numFmt numFmtId="165" formatCode="0;;"/>
    <numFmt numFmtId="166" formatCode="0.00;\-\1;"/>
    <numFmt numFmtId="167" formatCode="0.00;;"/>
    <numFmt numFmtId="168" formatCode="0.00;\-0;\-"/>
  </numFmts>
  <fonts count="1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0"/>
      <name val="Times New Roman"/>
      <family val="1"/>
      <charset val="186"/>
    </font>
    <font>
      <vertAlign val="superscript"/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b/>
      <u/>
      <sz val="8"/>
      <name val="Arial"/>
      <family val="2"/>
      <charset val="186"/>
    </font>
    <font>
      <sz val="10"/>
      <color indexed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3" fillId="0" borderId="0"/>
    <xf numFmtId="0" fontId="10" fillId="0" borderId="0">
      <alignment vertical="center"/>
    </xf>
  </cellStyleXfs>
  <cellXfs count="3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9" fontId="1" fillId="0" borderId="27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horizontal="center"/>
    </xf>
    <xf numFmtId="9" fontId="2" fillId="0" borderId="27" xfId="0" applyNumberFormat="1" applyFon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4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Alignment="1">
      <alignment horizontal="left" vertical="center"/>
    </xf>
    <xf numFmtId="0" fontId="1" fillId="0" borderId="23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wrapText="1"/>
    </xf>
    <xf numFmtId="2" fontId="2" fillId="0" borderId="30" xfId="3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7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2" fontId="2" fillId="0" borderId="46" xfId="3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90" wrapText="1"/>
    </xf>
    <xf numFmtId="0" fontId="2" fillId="0" borderId="50" xfId="0" applyFont="1" applyBorder="1" applyAlignment="1">
      <alignment horizontal="center" vertical="center" textRotation="90" wrapText="1"/>
    </xf>
    <xf numFmtId="0" fontId="1" fillId="0" borderId="5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2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9" xfId="4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67" fontId="1" fillId="0" borderId="8" xfId="2" applyNumberFormat="1" applyFont="1" applyBorder="1" applyAlignment="1">
      <alignment horizontal="center" vertical="center"/>
    </xf>
    <xf numFmtId="167" fontId="1" fillId="0" borderId="9" xfId="2" applyNumberFormat="1" applyFont="1" applyBorder="1" applyAlignment="1">
      <alignment horizontal="center" vertical="center"/>
    </xf>
    <xf numFmtId="167" fontId="2" fillId="0" borderId="10" xfId="2" applyNumberFormat="1" applyFont="1" applyBorder="1" applyAlignment="1">
      <alignment horizontal="center" vertical="center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/>
    </xf>
    <xf numFmtId="4" fontId="2" fillId="0" borderId="53" xfId="0" applyNumberFormat="1" applyFont="1" applyBorder="1" applyAlignment="1">
      <alignment horizontal="center"/>
    </xf>
    <xf numFmtId="0" fontId="1" fillId="0" borderId="54" xfId="0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16" xfId="0" applyFont="1" applyBorder="1"/>
    <xf numFmtId="0" fontId="1" fillId="0" borderId="30" xfId="0" applyFont="1" applyBorder="1"/>
    <xf numFmtId="0" fontId="2" fillId="0" borderId="29" xfId="0" applyFont="1" applyBorder="1" applyAlignment="1">
      <alignment horizontal="center"/>
    </xf>
    <xf numFmtId="0" fontId="1" fillId="0" borderId="57" xfId="0" applyFont="1" applyBorder="1"/>
    <xf numFmtId="0" fontId="2" fillId="0" borderId="57" xfId="1" applyFont="1" applyBorder="1" applyAlignment="1">
      <alignment wrapText="1"/>
    </xf>
    <xf numFmtId="0" fontId="1" fillId="0" borderId="49" xfId="0" applyFont="1" applyBorder="1"/>
    <xf numFmtId="0" fontId="2" fillId="0" borderId="26" xfId="0" applyFont="1" applyBorder="1" applyAlignment="1">
      <alignment horizontal="center"/>
    </xf>
    <xf numFmtId="0" fontId="1" fillId="0" borderId="27" xfId="0" applyFont="1" applyBorder="1"/>
    <xf numFmtId="2" fontId="1" fillId="0" borderId="27" xfId="0" applyNumberFormat="1" applyFont="1" applyBorder="1" applyAlignment="1">
      <alignment horizontal="center"/>
    </xf>
    <xf numFmtId="2" fontId="1" fillId="0" borderId="55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center"/>
    </xf>
    <xf numFmtId="2" fontId="1" fillId="0" borderId="59" xfId="0" applyNumberFormat="1" applyFont="1" applyBorder="1" applyAlignment="1">
      <alignment horizontal="center"/>
    </xf>
    <xf numFmtId="167" fontId="1" fillId="0" borderId="36" xfId="2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58" xfId="0" applyFont="1" applyBorder="1" applyAlignment="1">
      <alignment horizontal="right"/>
    </xf>
    <xf numFmtId="16" fontId="1" fillId="0" borderId="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textRotation="90" wrapText="1"/>
    </xf>
    <xf numFmtId="0" fontId="2" fillId="0" borderId="0" xfId="0" applyFont="1"/>
    <xf numFmtId="2" fontId="1" fillId="0" borderId="36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center" vertical="center"/>
    </xf>
    <xf numFmtId="0" fontId="8" fillId="0" borderId="0" xfId="0" applyFont="1"/>
    <xf numFmtId="43" fontId="1" fillId="0" borderId="0" xfId="0" applyNumberFormat="1" applyFont="1" applyAlignment="1">
      <alignment vertical="center"/>
    </xf>
    <xf numFmtId="166" fontId="1" fillId="0" borderId="48" xfId="0" applyNumberFormat="1" applyFon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166" fontId="1" fillId="0" borderId="7" xfId="0" applyNumberFormat="1" applyFont="1" applyBorder="1" applyAlignment="1">
      <alignment wrapText="1"/>
    </xf>
    <xf numFmtId="166" fontId="1" fillId="0" borderId="5" xfId="0" applyNumberFormat="1" applyFont="1" applyBorder="1" applyAlignment="1">
      <alignment wrapText="1"/>
    </xf>
    <xf numFmtId="0" fontId="9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66" fontId="1" fillId="0" borderId="2" xfId="0" applyNumberFormat="1" applyFont="1" applyBorder="1" applyAlignment="1">
      <alignment wrapText="1"/>
    </xf>
    <xf numFmtId="166" fontId="1" fillId="0" borderId="3" xfId="0" applyNumberFormat="1" applyFont="1" applyBorder="1" applyAlignment="1">
      <alignment wrapText="1"/>
    </xf>
    <xf numFmtId="166" fontId="1" fillId="0" borderId="4" xfId="0" applyNumberFormat="1" applyFont="1" applyBorder="1" applyAlignment="1">
      <alignment wrapText="1"/>
    </xf>
    <xf numFmtId="166" fontId="1" fillId="0" borderId="8" xfId="0" applyNumberFormat="1" applyFont="1" applyBorder="1" applyAlignment="1">
      <alignment wrapText="1"/>
    </xf>
    <xf numFmtId="166" fontId="1" fillId="0" borderId="9" xfId="0" applyNumberFormat="1" applyFont="1" applyBorder="1" applyAlignment="1">
      <alignment wrapText="1"/>
    </xf>
    <xf numFmtId="166" fontId="1" fillId="0" borderId="10" xfId="0" applyNumberFormat="1" applyFont="1" applyBorder="1" applyAlignment="1">
      <alignment wrapText="1"/>
    </xf>
    <xf numFmtId="0" fontId="2" fillId="0" borderId="28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6" xfId="6" applyFont="1" applyBorder="1" applyAlignment="1">
      <alignment horizontal="left" vertical="center" wrapText="1"/>
    </xf>
    <xf numFmtId="0" fontId="1" fillId="0" borderId="6" xfId="6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167" fontId="1" fillId="0" borderId="6" xfId="2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  <xf numFmtId="167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43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textRotation="90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43" fontId="1" fillId="0" borderId="35" xfId="2" applyNumberFormat="1" applyFont="1" applyFill="1" applyBorder="1" applyAlignment="1">
      <alignment horizontal="center" vertical="center"/>
    </xf>
    <xf numFmtId="43" fontId="1" fillId="0" borderId="36" xfId="2" applyNumberFormat="1" applyFont="1" applyFill="1" applyBorder="1" applyAlignment="1">
      <alignment horizontal="center" vertical="center"/>
    </xf>
    <xf numFmtId="167" fontId="1" fillId="0" borderId="36" xfId="2" applyNumberFormat="1" applyFont="1" applyFill="1" applyBorder="1" applyAlignment="1">
      <alignment horizontal="center" vertical="center"/>
    </xf>
    <xf numFmtId="43" fontId="2" fillId="0" borderId="38" xfId="2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166" fontId="1" fillId="0" borderId="5" xfId="0" applyNumberFormat="1" applyFont="1" applyFill="1" applyBorder="1" applyAlignment="1">
      <alignment wrapText="1"/>
    </xf>
    <xf numFmtId="166" fontId="1" fillId="0" borderId="6" xfId="0" applyNumberFormat="1" applyFont="1" applyFill="1" applyBorder="1" applyAlignment="1">
      <alignment wrapText="1"/>
    </xf>
    <xf numFmtId="166" fontId="1" fillId="0" borderId="7" xfId="0" applyNumberFormat="1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0" borderId="20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2" fontId="2" fillId="0" borderId="30" xfId="3" applyNumberFormat="1" applyFont="1" applyFill="1" applyBorder="1" applyAlignment="1">
      <alignment horizontal="center" vertical="center"/>
    </xf>
    <xf numFmtId="2" fontId="2" fillId="0" borderId="46" xfId="3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43" fontId="1" fillId="0" borderId="2" xfId="2" applyNumberFormat="1" applyFont="1" applyFill="1" applyBorder="1" applyAlignment="1">
      <alignment horizontal="center" vertical="center"/>
    </xf>
    <xf numFmtId="43" fontId="1" fillId="0" borderId="3" xfId="2" applyNumberFormat="1" applyFont="1" applyFill="1" applyBorder="1" applyAlignment="1">
      <alignment horizontal="center" vertical="center"/>
    </xf>
    <xf numFmtId="43" fontId="2" fillId="0" borderId="4" xfId="2" applyNumberFormat="1" applyFont="1" applyFill="1" applyBorder="1" applyAlignment="1">
      <alignment horizontal="center" vertical="center"/>
    </xf>
    <xf numFmtId="166" fontId="1" fillId="0" borderId="8" xfId="0" applyNumberFormat="1" applyFont="1" applyFill="1" applyBorder="1" applyAlignment="1">
      <alignment wrapText="1"/>
    </xf>
    <xf numFmtId="166" fontId="1" fillId="0" borderId="9" xfId="0" applyNumberFormat="1" applyFont="1" applyFill="1" applyBorder="1" applyAlignment="1">
      <alignment wrapText="1"/>
    </xf>
    <xf numFmtId="166" fontId="1" fillId="0" borderId="10" xfId="0" applyNumberFormat="1" applyFont="1" applyFill="1" applyBorder="1" applyAlignment="1">
      <alignment wrapText="1"/>
    </xf>
    <xf numFmtId="14" fontId="1" fillId="0" borderId="0" xfId="0" applyNumberFormat="1" applyFont="1" applyFill="1" applyAlignment="1"/>
    <xf numFmtId="0" fontId="1" fillId="0" borderId="0" xfId="0" applyFont="1" applyFill="1" applyAlignment="1"/>
    <xf numFmtId="0" fontId="8" fillId="0" borderId="0" xfId="0" applyFont="1" applyFill="1"/>
    <xf numFmtId="0" fontId="1" fillId="0" borderId="0" xfId="0" applyFont="1" applyFill="1" applyAlignment="1">
      <alignment horizontal="center" vertical="center" textRotation="90"/>
    </xf>
    <xf numFmtId="0" fontId="1" fillId="0" borderId="0" xfId="0" applyFont="1" applyFill="1" applyAlignment="1">
      <alignment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67" fontId="1" fillId="0" borderId="52" xfId="2" applyNumberFormat="1" applyFont="1" applyFill="1" applyBorder="1" applyAlignment="1">
      <alignment horizontal="center" vertical="center"/>
    </xf>
    <xf numFmtId="167" fontId="1" fillId="0" borderId="3" xfId="2" applyNumberFormat="1" applyFont="1" applyFill="1" applyBorder="1" applyAlignment="1">
      <alignment horizontal="center" vertical="center"/>
    </xf>
    <xf numFmtId="167" fontId="2" fillId="0" borderId="4" xfId="2" applyNumberFormat="1" applyFont="1" applyFill="1" applyBorder="1" applyAlignment="1">
      <alignment horizontal="center" vertical="center"/>
    </xf>
    <xf numFmtId="167" fontId="1" fillId="0" borderId="2" xfId="2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2" fontId="1" fillId="0" borderId="7" xfId="0" applyNumberFormat="1" applyFont="1" applyFill="1" applyBorder="1" applyAlignment="1">
      <alignment horizontal="center" vertical="center"/>
    </xf>
    <xf numFmtId="167" fontId="1" fillId="0" borderId="6" xfId="2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 wrapText="1"/>
    </xf>
    <xf numFmtId="166" fontId="1" fillId="0" borderId="48" xfId="0" applyNumberFormat="1" applyFont="1" applyFill="1" applyBorder="1" applyAlignment="1">
      <alignment wrapText="1"/>
    </xf>
    <xf numFmtId="166" fontId="1" fillId="0" borderId="36" xfId="0" applyNumberFormat="1" applyFont="1" applyFill="1" applyBorder="1" applyAlignment="1">
      <alignment wrapText="1"/>
    </xf>
    <xf numFmtId="168" fontId="1" fillId="0" borderId="63" xfId="2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6" xfId="6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center"/>
    </xf>
    <xf numFmtId="167" fontId="1" fillId="0" borderId="7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67" fontId="1" fillId="0" borderId="6" xfId="0" applyNumberFormat="1" applyFont="1" applyFill="1" applyBorder="1" applyAlignment="1">
      <alignment horizontal="center" wrapText="1"/>
    </xf>
    <xf numFmtId="167" fontId="1" fillId="0" borderId="6" xfId="0" applyNumberFormat="1" applyFont="1" applyFill="1" applyBorder="1" applyAlignment="1">
      <alignment horizontal="center" vertical="center" wrapText="1"/>
    </xf>
    <xf numFmtId="167" fontId="1" fillId="0" borderId="6" xfId="5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wrapText="1"/>
    </xf>
    <xf numFmtId="166" fontId="1" fillId="0" borderId="3" xfId="0" applyNumberFormat="1" applyFont="1" applyFill="1" applyBorder="1" applyAlignment="1">
      <alignment wrapText="1"/>
    </xf>
    <xf numFmtId="166" fontId="1" fillId="0" borderId="4" xfId="0" applyNumberFormat="1" applyFont="1" applyFill="1" applyBorder="1" applyAlignment="1">
      <alignment wrapText="1"/>
    </xf>
    <xf numFmtId="0" fontId="1" fillId="0" borderId="39" xfId="0" applyFont="1" applyFill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2" fillId="0" borderId="50" xfId="0" applyFont="1" applyFill="1" applyBorder="1" applyAlignment="1">
      <alignment horizontal="center" vertical="center" textRotation="90" wrapText="1"/>
    </xf>
    <xf numFmtId="0" fontId="1" fillId="0" borderId="5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center" vertical="center" wrapText="1"/>
    </xf>
    <xf numFmtId="2" fontId="1" fillId="0" borderId="50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right"/>
    </xf>
    <xf numFmtId="2" fontId="1" fillId="0" borderId="36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/>
    <xf numFmtId="2" fontId="1" fillId="0" borderId="38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167" fontId="1" fillId="0" borderId="9" xfId="0" applyNumberFormat="1" applyFont="1" applyFill="1" applyBorder="1" applyAlignment="1">
      <alignment horizontal="center" vertical="center" wrapText="1"/>
    </xf>
    <xf numFmtId="2" fontId="2" fillId="0" borderId="56" xfId="3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7" xfId="6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2" fillId="0" borderId="30" xfId="0" applyFont="1" applyBorder="1" applyAlignment="1">
      <alignment horizontal="right"/>
    </xf>
    <xf numFmtId="0" fontId="2" fillId="0" borderId="58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vertical="justify"/>
    </xf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6" xfId="0" applyFont="1" applyBorder="1" applyAlignment="1">
      <alignment horizontal="right"/>
    </xf>
    <xf numFmtId="0" fontId="2" fillId="0" borderId="40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1" fillId="0" borderId="64" xfId="0" applyFont="1" applyFill="1" applyBorder="1" applyAlignment="1">
      <alignment horizontal="center" wrapText="1"/>
    </xf>
    <xf numFmtId="0" fontId="1" fillId="0" borderId="62" xfId="0" applyFont="1" applyFill="1" applyBorder="1" applyAlignment="1">
      <alignment horizontal="center" wrapText="1"/>
    </xf>
    <xf numFmtId="2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9" xfId="0" applyFont="1" applyFill="1" applyBorder="1" applyAlignment="1">
      <alignment horizontal="center" vertical="center" textRotation="90"/>
    </xf>
    <xf numFmtId="0" fontId="1" fillId="0" borderId="29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2" fillId="0" borderId="56" xfId="3" applyFont="1" applyFill="1" applyBorder="1" applyAlignment="1">
      <alignment horizontal="right" wrapText="1"/>
    </xf>
    <xf numFmtId="0" fontId="2" fillId="0" borderId="40" xfId="3" applyFont="1" applyFill="1" applyBorder="1" applyAlignment="1">
      <alignment horizontal="right" wrapText="1"/>
    </xf>
    <xf numFmtId="0" fontId="2" fillId="0" borderId="41" xfId="3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top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49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0" xfId="3" applyFont="1" applyBorder="1" applyAlignment="1">
      <alignment horizontal="right" wrapText="1"/>
    </xf>
    <xf numFmtId="0" fontId="2" fillId="0" borderId="61" xfId="3" applyFont="1" applyBorder="1" applyAlignment="1">
      <alignment horizontal="right" wrapText="1"/>
    </xf>
    <xf numFmtId="0" fontId="2" fillId="0" borderId="40" xfId="3" applyFont="1" applyBorder="1" applyAlignment="1">
      <alignment horizontal="right" wrapText="1"/>
    </xf>
    <xf numFmtId="0" fontId="2" fillId="0" borderId="41" xfId="3" applyFont="1" applyBorder="1" applyAlignment="1">
      <alignment horizontal="right" wrapText="1"/>
    </xf>
    <xf numFmtId="0" fontId="1" fillId="0" borderId="64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6" xfId="3" applyFont="1" applyBorder="1" applyAlignment="1">
      <alignment horizontal="right" wrapText="1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49" xfId="0" applyFont="1" applyBorder="1" applyAlignment="1">
      <alignment horizontal="center" vertical="center" textRotation="90" wrapText="1"/>
    </xf>
    <xf numFmtId="0" fontId="2" fillId="0" borderId="60" xfId="3" applyFont="1" applyFill="1" applyBorder="1" applyAlignment="1">
      <alignment horizontal="right" wrapText="1"/>
    </xf>
    <xf numFmtId="0" fontId="2" fillId="0" borderId="61" xfId="3" applyFont="1" applyFill="1" applyBorder="1" applyAlignment="1">
      <alignment horizontal="right" wrapText="1"/>
    </xf>
  </cellXfs>
  <cellStyles count="7">
    <cellStyle name="Excel_BuiltIn_Bad 2" xfId="4"/>
    <cellStyle name="Normal 2" xfId="2"/>
    <cellStyle name="Normal 3" xfId="6"/>
    <cellStyle name="Normal_tamlok_tuksaLBN" xfId="5"/>
    <cellStyle name="Parastais" xfId="0" builtinId="0"/>
    <cellStyle name="Обычный_33. OZOLNIEKU NOVADA DOME_OZO SKOLA_TELPU, GAITENU, KAPNU TELPU REMONTS_TAME_VADIMS_2011_02_25_melnraksts" xfId="1"/>
    <cellStyle name="Обычный_saulkrasti_tam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B2:I37"/>
  <sheetViews>
    <sheetView tabSelected="1" workbookViewId="0">
      <selection activeCell="D9" sqref="D9"/>
    </sheetView>
  </sheetViews>
  <sheetFormatPr defaultRowHeight="11.25"/>
  <cols>
    <col min="1" max="1" width="1.42578125" style="1" customWidth="1"/>
    <col min="2" max="2" width="2.140625" style="1" customWidth="1"/>
    <col min="3" max="3" width="16.85546875" style="1" customWidth="1"/>
    <col min="4" max="4" width="43.42578125" style="1" customWidth="1"/>
    <col min="5" max="5" width="22.42578125" style="1" customWidth="1"/>
    <col min="6" max="252" width="9.140625" style="1"/>
    <col min="253" max="253" width="1.42578125" style="1" customWidth="1"/>
    <col min="254" max="254" width="2.140625" style="1" customWidth="1"/>
    <col min="255" max="255" width="16.85546875" style="1" customWidth="1"/>
    <col min="256" max="256" width="43.42578125" style="1" customWidth="1"/>
    <col min="257" max="257" width="22.42578125" style="1" customWidth="1"/>
    <col min="258" max="258" width="9.140625" style="1"/>
    <col min="259" max="259" width="13.85546875" style="1" bestFit="1" customWidth="1"/>
    <col min="260" max="508" width="9.140625" style="1"/>
    <col min="509" max="509" width="1.42578125" style="1" customWidth="1"/>
    <col min="510" max="510" width="2.140625" style="1" customWidth="1"/>
    <col min="511" max="511" width="16.85546875" style="1" customWidth="1"/>
    <col min="512" max="512" width="43.42578125" style="1" customWidth="1"/>
    <col min="513" max="513" width="22.42578125" style="1" customWidth="1"/>
    <col min="514" max="514" width="9.140625" style="1"/>
    <col min="515" max="515" width="13.85546875" style="1" bestFit="1" customWidth="1"/>
    <col min="516" max="764" width="9.140625" style="1"/>
    <col min="765" max="765" width="1.42578125" style="1" customWidth="1"/>
    <col min="766" max="766" width="2.140625" style="1" customWidth="1"/>
    <col min="767" max="767" width="16.85546875" style="1" customWidth="1"/>
    <col min="768" max="768" width="43.42578125" style="1" customWidth="1"/>
    <col min="769" max="769" width="22.42578125" style="1" customWidth="1"/>
    <col min="770" max="770" width="9.140625" style="1"/>
    <col min="771" max="771" width="13.85546875" style="1" bestFit="1" customWidth="1"/>
    <col min="772" max="1020" width="9.140625" style="1"/>
    <col min="1021" max="1021" width="1.42578125" style="1" customWidth="1"/>
    <col min="1022" max="1022" width="2.140625" style="1" customWidth="1"/>
    <col min="1023" max="1023" width="16.85546875" style="1" customWidth="1"/>
    <col min="1024" max="1024" width="43.42578125" style="1" customWidth="1"/>
    <col min="1025" max="1025" width="22.42578125" style="1" customWidth="1"/>
    <col min="1026" max="1026" width="9.140625" style="1"/>
    <col min="1027" max="1027" width="13.85546875" style="1" bestFit="1" customWidth="1"/>
    <col min="1028" max="1276" width="9.140625" style="1"/>
    <col min="1277" max="1277" width="1.42578125" style="1" customWidth="1"/>
    <col min="1278" max="1278" width="2.140625" style="1" customWidth="1"/>
    <col min="1279" max="1279" width="16.85546875" style="1" customWidth="1"/>
    <col min="1280" max="1280" width="43.42578125" style="1" customWidth="1"/>
    <col min="1281" max="1281" width="22.42578125" style="1" customWidth="1"/>
    <col min="1282" max="1282" width="9.140625" style="1"/>
    <col min="1283" max="1283" width="13.85546875" style="1" bestFit="1" customWidth="1"/>
    <col min="1284" max="1532" width="9.140625" style="1"/>
    <col min="1533" max="1533" width="1.42578125" style="1" customWidth="1"/>
    <col min="1534" max="1534" width="2.140625" style="1" customWidth="1"/>
    <col min="1535" max="1535" width="16.85546875" style="1" customWidth="1"/>
    <col min="1536" max="1536" width="43.42578125" style="1" customWidth="1"/>
    <col min="1537" max="1537" width="22.42578125" style="1" customWidth="1"/>
    <col min="1538" max="1538" width="9.140625" style="1"/>
    <col min="1539" max="1539" width="13.85546875" style="1" bestFit="1" customWidth="1"/>
    <col min="1540" max="1788" width="9.140625" style="1"/>
    <col min="1789" max="1789" width="1.42578125" style="1" customWidth="1"/>
    <col min="1790" max="1790" width="2.140625" style="1" customWidth="1"/>
    <col min="1791" max="1791" width="16.85546875" style="1" customWidth="1"/>
    <col min="1792" max="1792" width="43.42578125" style="1" customWidth="1"/>
    <col min="1793" max="1793" width="22.42578125" style="1" customWidth="1"/>
    <col min="1794" max="1794" width="9.140625" style="1"/>
    <col min="1795" max="1795" width="13.85546875" style="1" bestFit="1" customWidth="1"/>
    <col min="1796" max="2044" width="9.140625" style="1"/>
    <col min="2045" max="2045" width="1.42578125" style="1" customWidth="1"/>
    <col min="2046" max="2046" width="2.140625" style="1" customWidth="1"/>
    <col min="2047" max="2047" width="16.85546875" style="1" customWidth="1"/>
    <col min="2048" max="2048" width="43.42578125" style="1" customWidth="1"/>
    <col min="2049" max="2049" width="22.42578125" style="1" customWidth="1"/>
    <col min="2050" max="2050" width="9.140625" style="1"/>
    <col min="2051" max="2051" width="13.85546875" style="1" bestFit="1" customWidth="1"/>
    <col min="2052" max="2300" width="9.140625" style="1"/>
    <col min="2301" max="2301" width="1.42578125" style="1" customWidth="1"/>
    <col min="2302" max="2302" width="2.140625" style="1" customWidth="1"/>
    <col min="2303" max="2303" width="16.85546875" style="1" customWidth="1"/>
    <col min="2304" max="2304" width="43.42578125" style="1" customWidth="1"/>
    <col min="2305" max="2305" width="22.42578125" style="1" customWidth="1"/>
    <col min="2306" max="2306" width="9.140625" style="1"/>
    <col min="2307" max="2307" width="13.85546875" style="1" bestFit="1" customWidth="1"/>
    <col min="2308" max="2556" width="9.140625" style="1"/>
    <col min="2557" max="2557" width="1.42578125" style="1" customWidth="1"/>
    <col min="2558" max="2558" width="2.140625" style="1" customWidth="1"/>
    <col min="2559" max="2559" width="16.85546875" style="1" customWidth="1"/>
    <col min="2560" max="2560" width="43.42578125" style="1" customWidth="1"/>
    <col min="2561" max="2561" width="22.42578125" style="1" customWidth="1"/>
    <col min="2562" max="2562" width="9.140625" style="1"/>
    <col min="2563" max="2563" width="13.85546875" style="1" bestFit="1" customWidth="1"/>
    <col min="2564" max="2812" width="9.140625" style="1"/>
    <col min="2813" max="2813" width="1.42578125" style="1" customWidth="1"/>
    <col min="2814" max="2814" width="2.140625" style="1" customWidth="1"/>
    <col min="2815" max="2815" width="16.85546875" style="1" customWidth="1"/>
    <col min="2816" max="2816" width="43.42578125" style="1" customWidth="1"/>
    <col min="2817" max="2817" width="22.42578125" style="1" customWidth="1"/>
    <col min="2818" max="2818" width="9.140625" style="1"/>
    <col min="2819" max="2819" width="13.85546875" style="1" bestFit="1" customWidth="1"/>
    <col min="2820" max="3068" width="9.140625" style="1"/>
    <col min="3069" max="3069" width="1.42578125" style="1" customWidth="1"/>
    <col min="3070" max="3070" width="2.140625" style="1" customWidth="1"/>
    <col min="3071" max="3071" width="16.85546875" style="1" customWidth="1"/>
    <col min="3072" max="3072" width="43.42578125" style="1" customWidth="1"/>
    <col min="3073" max="3073" width="22.42578125" style="1" customWidth="1"/>
    <col min="3074" max="3074" width="9.140625" style="1"/>
    <col min="3075" max="3075" width="13.85546875" style="1" bestFit="1" customWidth="1"/>
    <col min="3076" max="3324" width="9.140625" style="1"/>
    <col min="3325" max="3325" width="1.42578125" style="1" customWidth="1"/>
    <col min="3326" max="3326" width="2.140625" style="1" customWidth="1"/>
    <col min="3327" max="3327" width="16.85546875" style="1" customWidth="1"/>
    <col min="3328" max="3328" width="43.42578125" style="1" customWidth="1"/>
    <col min="3329" max="3329" width="22.42578125" style="1" customWidth="1"/>
    <col min="3330" max="3330" width="9.140625" style="1"/>
    <col min="3331" max="3331" width="13.85546875" style="1" bestFit="1" customWidth="1"/>
    <col min="3332" max="3580" width="9.140625" style="1"/>
    <col min="3581" max="3581" width="1.42578125" style="1" customWidth="1"/>
    <col min="3582" max="3582" width="2.140625" style="1" customWidth="1"/>
    <col min="3583" max="3583" width="16.85546875" style="1" customWidth="1"/>
    <col min="3584" max="3584" width="43.42578125" style="1" customWidth="1"/>
    <col min="3585" max="3585" width="22.42578125" style="1" customWidth="1"/>
    <col min="3586" max="3586" width="9.140625" style="1"/>
    <col min="3587" max="3587" width="13.85546875" style="1" bestFit="1" customWidth="1"/>
    <col min="3588" max="3836" width="9.140625" style="1"/>
    <col min="3837" max="3837" width="1.42578125" style="1" customWidth="1"/>
    <col min="3838" max="3838" width="2.140625" style="1" customWidth="1"/>
    <col min="3839" max="3839" width="16.85546875" style="1" customWidth="1"/>
    <col min="3840" max="3840" width="43.42578125" style="1" customWidth="1"/>
    <col min="3841" max="3841" width="22.42578125" style="1" customWidth="1"/>
    <col min="3842" max="3842" width="9.140625" style="1"/>
    <col min="3843" max="3843" width="13.85546875" style="1" bestFit="1" customWidth="1"/>
    <col min="3844" max="4092" width="9.140625" style="1"/>
    <col min="4093" max="4093" width="1.42578125" style="1" customWidth="1"/>
    <col min="4094" max="4094" width="2.140625" style="1" customWidth="1"/>
    <col min="4095" max="4095" width="16.85546875" style="1" customWidth="1"/>
    <col min="4096" max="4096" width="43.42578125" style="1" customWidth="1"/>
    <col min="4097" max="4097" width="22.42578125" style="1" customWidth="1"/>
    <col min="4098" max="4098" width="9.140625" style="1"/>
    <col min="4099" max="4099" width="13.85546875" style="1" bestFit="1" customWidth="1"/>
    <col min="4100" max="4348" width="9.140625" style="1"/>
    <col min="4349" max="4349" width="1.42578125" style="1" customWidth="1"/>
    <col min="4350" max="4350" width="2.140625" style="1" customWidth="1"/>
    <col min="4351" max="4351" width="16.85546875" style="1" customWidth="1"/>
    <col min="4352" max="4352" width="43.42578125" style="1" customWidth="1"/>
    <col min="4353" max="4353" width="22.42578125" style="1" customWidth="1"/>
    <col min="4354" max="4354" width="9.140625" style="1"/>
    <col min="4355" max="4355" width="13.85546875" style="1" bestFit="1" customWidth="1"/>
    <col min="4356" max="4604" width="9.140625" style="1"/>
    <col min="4605" max="4605" width="1.42578125" style="1" customWidth="1"/>
    <col min="4606" max="4606" width="2.140625" style="1" customWidth="1"/>
    <col min="4607" max="4607" width="16.85546875" style="1" customWidth="1"/>
    <col min="4608" max="4608" width="43.42578125" style="1" customWidth="1"/>
    <col min="4609" max="4609" width="22.42578125" style="1" customWidth="1"/>
    <col min="4610" max="4610" width="9.140625" style="1"/>
    <col min="4611" max="4611" width="13.85546875" style="1" bestFit="1" customWidth="1"/>
    <col min="4612" max="4860" width="9.140625" style="1"/>
    <col min="4861" max="4861" width="1.42578125" style="1" customWidth="1"/>
    <col min="4862" max="4862" width="2.140625" style="1" customWidth="1"/>
    <col min="4863" max="4863" width="16.85546875" style="1" customWidth="1"/>
    <col min="4864" max="4864" width="43.42578125" style="1" customWidth="1"/>
    <col min="4865" max="4865" width="22.42578125" style="1" customWidth="1"/>
    <col min="4866" max="4866" width="9.140625" style="1"/>
    <col min="4867" max="4867" width="13.85546875" style="1" bestFit="1" customWidth="1"/>
    <col min="4868" max="5116" width="9.140625" style="1"/>
    <col min="5117" max="5117" width="1.42578125" style="1" customWidth="1"/>
    <col min="5118" max="5118" width="2.140625" style="1" customWidth="1"/>
    <col min="5119" max="5119" width="16.85546875" style="1" customWidth="1"/>
    <col min="5120" max="5120" width="43.42578125" style="1" customWidth="1"/>
    <col min="5121" max="5121" width="22.42578125" style="1" customWidth="1"/>
    <col min="5122" max="5122" width="9.140625" style="1"/>
    <col min="5123" max="5123" width="13.85546875" style="1" bestFit="1" customWidth="1"/>
    <col min="5124" max="5372" width="9.140625" style="1"/>
    <col min="5373" max="5373" width="1.42578125" style="1" customWidth="1"/>
    <col min="5374" max="5374" width="2.140625" style="1" customWidth="1"/>
    <col min="5375" max="5375" width="16.85546875" style="1" customWidth="1"/>
    <col min="5376" max="5376" width="43.42578125" style="1" customWidth="1"/>
    <col min="5377" max="5377" width="22.42578125" style="1" customWidth="1"/>
    <col min="5378" max="5378" width="9.140625" style="1"/>
    <col min="5379" max="5379" width="13.85546875" style="1" bestFit="1" customWidth="1"/>
    <col min="5380" max="5628" width="9.140625" style="1"/>
    <col min="5629" max="5629" width="1.42578125" style="1" customWidth="1"/>
    <col min="5630" max="5630" width="2.140625" style="1" customWidth="1"/>
    <col min="5631" max="5631" width="16.85546875" style="1" customWidth="1"/>
    <col min="5632" max="5632" width="43.42578125" style="1" customWidth="1"/>
    <col min="5633" max="5633" width="22.42578125" style="1" customWidth="1"/>
    <col min="5634" max="5634" width="9.140625" style="1"/>
    <col min="5635" max="5635" width="13.85546875" style="1" bestFit="1" customWidth="1"/>
    <col min="5636" max="5884" width="9.140625" style="1"/>
    <col min="5885" max="5885" width="1.42578125" style="1" customWidth="1"/>
    <col min="5886" max="5886" width="2.140625" style="1" customWidth="1"/>
    <col min="5887" max="5887" width="16.85546875" style="1" customWidth="1"/>
    <col min="5888" max="5888" width="43.42578125" style="1" customWidth="1"/>
    <col min="5889" max="5889" width="22.42578125" style="1" customWidth="1"/>
    <col min="5890" max="5890" width="9.140625" style="1"/>
    <col min="5891" max="5891" width="13.85546875" style="1" bestFit="1" customWidth="1"/>
    <col min="5892" max="6140" width="9.140625" style="1"/>
    <col min="6141" max="6141" width="1.42578125" style="1" customWidth="1"/>
    <col min="6142" max="6142" width="2.140625" style="1" customWidth="1"/>
    <col min="6143" max="6143" width="16.85546875" style="1" customWidth="1"/>
    <col min="6144" max="6144" width="43.42578125" style="1" customWidth="1"/>
    <col min="6145" max="6145" width="22.42578125" style="1" customWidth="1"/>
    <col min="6146" max="6146" width="9.140625" style="1"/>
    <col min="6147" max="6147" width="13.85546875" style="1" bestFit="1" customWidth="1"/>
    <col min="6148" max="6396" width="9.140625" style="1"/>
    <col min="6397" max="6397" width="1.42578125" style="1" customWidth="1"/>
    <col min="6398" max="6398" width="2.140625" style="1" customWidth="1"/>
    <col min="6399" max="6399" width="16.85546875" style="1" customWidth="1"/>
    <col min="6400" max="6400" width="43.42578125" style="1" customWidth="1"/>
    <col min="6401" max="6401" width="22.42578125" style="1" customWidth="1"/>
    <col min="6402" max="6402" width="9.140625" style="1"/>
    <col min="6403" max="6403" width="13.85546875" style="1" bestFit="1" customWidth="1"/>
    <col min="6404" max="6652" width="9.140625" style="1"/>
    <col min="6653" max="6653" width="1.42578125" style="1" customWidth="1"/>
    <col min="6654" max="6654" width="2.140625" style="1" customWidth="1"/>
    <col min="6655" max="6655" width="16.85546875" style="1" customWidth="1"/>
    <col min="6656" max="6656" width="43.42578125" style="1" customWidth="1"/>
    <col min="6657" max="6657" width="22.42578125" style="1" customWidth="1"/>
    <col min="6658" max="6658" width="9.140625" style="1"/>
    <col min="6659" max="6659" width="13.85546875" style="1" bestFit="1" customWidth="1"/>
    <col min="6660" max="6908" width="9.140625" style="1"/>
    <col min="6909" max="6909" width="1.42578125" style="1" customWidth="1"/>
    <col min="6910" max="6910" width="2.140625" style="1" customWidth="1"/>
    <col min="6911" max="6911" width="16.85546875" style="1" customWidth="1"/>
    <col min="6912" max="6912" width="43.42578125" style="1" customWidth="1"/>
    <col min="6913" max="6913" width="22.42578125" style="1" customWidth="1"/>
    <col min="6914" max="6914" width="9.140625" style="1"/>
    <col min="6915" max="6915" width="13.85546875" style="1" bestFit="1" customWidth="1"/>
    <col min="6916" max="7164" width="9.140625" style="1"/>
    <col min="7165" max="7165" width="1.42578125" style="1" customWidth="1"/>
    <col min="7166" max="7166" width="2.140625" style="1" customWidth="1"/>
    <col min="7167" max="7167" width="16.85546875" style="1" customWidth="1"/>
    <col min="7168" max="7168" width="43.42578125" style="1" customWidth="1"/>
    <col min="7169" max="7169" width="22.42578125" style="1" customWidth="1"/>
    <col min="7170" max="7170" width="9.140625" style="1"/>
    <col min="7171" max="7171" width="13.85546875" style="1" bestFit="1" customWidth="1"/>
    <col min="7172" max="7420" width="9.140625" style="1"/>
    <col min="7421" max="7421" width="1.42578125" style="1" customWidth="1"/>
    <col min="7422" max="7422" width="2.140625" style="1" customWidth="1"/>
    <col min="7423" max="7423" width="16.85546875" style="1" customWidth="1"/>
    <col min="7424" max="7424" width="43.42578125" style="1" customWidth="1"/>
    <col min="7425" max="7425" width="22.42578125" style="1" customWidth="1"/>
    <col min="7426" max="7426" width="9.140625" style="1"/>
    <col min="7427" max="7427" width="13.85546875" style="1" bestFit="1" customWidth="1"/>
    <col min="7428" max="7676" width="9.140625" style="1"/>
    <col min="7677" max="7677" width="1.42578125" style="1" customWidth="1"/>
    <col min="7678" max="7678" width="2.140625" style="1" customWidth="1"/>
    <col min="7679" max="7679" width="16.85546875" style="1" customWidth="1"/>
    <col min="7680" max="7680" width="43.42578125" style="1" customWidth="1"/>
    <col min="7681" max="7681" width="22.42578125" style="1" customWidth="1"/>
    <col min="7682" max="7682" width="9.140625" style="1"/>
    <col min="7683" max="7683" width="13.85546875" style="1" bestFit="1" customWidth="1"/>
    <col min="7684" max="7932" width="9.140625" style="1"/>
    <col min="7933" max="7933" width="1.42578125" style="1" customWidth="1"/>
    <col min="7934" max="7934" width="2.140625" style="1" customWidth="1"/>
    <col min="7935" max="7935" width="16.85546875" style="1" customWidth="1"/>
    <col min="7936" max="7936" width="43.42578125" style="1" customWidth="1"/>
    <col min="7937" max="7937" width="22.42578125" style="1" customWidth="1"/>
    <col min="7938" max="7938" width="9.140625" style="1"/>
    <col min="7939" max="7939" width="13.85546875" style="1" bestFit="1" customWidth="1"/>
    <col min="7940" max="8188" width="9.140625" style="1"/>
    <col min="8189" max="8189" width="1.42578125" style="1" customWidth="1"/>
    <col min="8190" max="8190" width="2.140625" style="1" customWidth="1"/>
    <col min="8191" max="8191" width="16.85546875" style="1" customWidth="1"/>
    <col min="8192" max="8192" width="43.42578125" style="1" customWidth="1"/>
    <col min="8193" max="8193" width="22.42578125" style="1" customWidth="1"/>
    <col min="8194" max="8194" width="9.140625" style="1"/>
    <col min="8195" max="8195" width="13.85546875" style="1" bestFit="1" customWidth="1"/>
    <col min="8196" max="8444" width="9.140625" style="1"/>
    <col min="8445" max="8445" width="1.42578125" style="1" customWidth="1"/>
    <col min="8446" max="8446" width="2.140625" style="1" customWidth="1"/>
    <col min="8447" max="8447" width="16.85546875" style="1" customWidth="1"/>
    <col min="8448" max="8448" width="43.42578125" style="1" customWidth="1"/>
    <col min="8449" max="8449" width="22.42578125" style="1" customWidth="1"/>
    <col min="8450" max="8450" width="9.140625" style="1"/>
    <col min="8451" max="8451" width="13.85546875" style="1" bestFit="1" customWidth="1"/>
    <col min="8452" max="8700" width="9.140625" style="1"/>
    <col min="8701" max="8701" width="1.42578125" style="1" customWidth="1"/>
    <col min="8702" max="8702" width="2.140625" style="1" customWidth="1"/>
    <col min="8703" max="8703" width="16.85546875" style="1" customWidth="1"/>
    <col min="8704" max="8704" width="43.42578125" style="1" customWidth="1"/>
    <col min="8705" max="8705" width="22.42578125" style="1" customWidth="1"/>
    <col min="8706" max="8706" width="9.140625" style="1"/>
    <col min="8707" max="8707" width="13.85546875" style="1" bestFit="1" customWidth="1"/>
    <col min="8708" max="8956" width="9.140625" style="1"/>
    <col min="8957" max="8957" width="1.42578125" style="1" customWidth="1"/>
    <col min="8958" max="8958" width="2.140625" style="1" customWidth="1"/>
    <col min="8959" max="8959" width="16.85546875" style="1" customWidth="1"/>
    <col min="8960" max="8960" width="43.42578125" style="1" customWidth="1"/>
    <col min="8961" max="8961" width="22.42578125" style="1" customWidth="1"/>
    <col min="8962" max="8962" width="9.140625" style="1"/>
    <col min="8963" max="8963" width="13.85546875" style="1" bestFit="1" customWidth="1"/>
    <col min="8964" max="9212" width="9.140625" style="1"/>
    <col min="9213" max="9213" width="1.42578125" style="1" customWidth="1"/>
    <col min="9214" max="9214" width="2.140625" style="1" customWidth="1"/>
    <col min="9215" max="9215" width="16.85546875" style="1" customWidth="1"/>
    <col min="9216" max="9216" width="43.42578125" style="1" customWidth="1"/>
    <col min="9217" max="9217" width="22.42578125" style="1" customWidth="1"/>
    <col min="9218" max="9218" width="9.140625" style="1"/>
    <col min="9219" max="9219" width="13.85546875" style="1" bestFit="1" customWidth="1"/>
    <col min="9220" max="9468" width="9.140625" style="1"/>
    <col min="9469" max="9469" width="1.42578125" style="1" customWidth="1"/>
    <col min="9470" max="9470" width="2.140625" style="1" customWidth="1"/>
    <col min="9471" max="9471" width="16.85546875" style="1" customWidth="1"/>
    <col min="9472" max="9472" width="43.42578125" style="1" customWidth="1"/>
    <col min="9473" max="9473" width="22.42578125" style="1" customWidth="1"/>
    <col min="9474" max="9474" width="9.140625" style="1"/>
    <col min="9475" max="9475" width="13.85546875" style="1" bestFit="1" customWidth="1"/>
    <col min="9476" max="9724" width="9.140625" style="1"/>
    <col min="9725" max="9725" width="1.42578125" style="1" customWidth="1"/>
    <col min="9726" max="9726" width="2.140625" style="1" customWidth="1"/>
    <col min="9727" max="9727" width="16.85546875" style="1" customWidth="1"/>
    <col min="9728" max="9728" width="43.42578125" style="1" customWidth="1"/>
    <col min="9729" max="9729" width="22.42578125" style="1" customWidth="1"/>
    <col min="9730" max="9730" width="9.140625" style="1"/>
    <col min="9731" max="9731" width="13.85546875" style="1" bestFit="1" customWidth="1"/>
    <col min="9732" max="9980" width="9.140625" style="1"/>
    <col min="9981" max="9981" width="1.42578125" style="1" customWidth="1"/>
    <col min="9982" max="9982" width="2.140625" style="1" customWidth="1"/>
    <col min="9983" max="9983" width="16.85546875" style="1" customWidth="1"/>
    <col min="9984" max="9984" width="43.42578125" style="1" customWidth="1"/>
    <col min="9985" max="9985" width="22.42578125" style="1" customWidth="1"/>
    <col min="9986" max="9986" width="9.140625" style="1"/>
    <col min="9987" max="9987" width="13.85546875" style="1" bestFit="1" customWidth="1"/>
    <col min="9988" max="10236" width="9.140625" style="1"/>
    <col min="10237" max="10237" width="1.42578125" style="1" customWidth="1"/>
    <col min="10238" max="10238" width="2.140625" style="1" customWidth="1"/>
    <col min="10239" max="10239" width="16.85546875" style="1" customWidth="1"/>
    <col min="10240" max="10240" width="43.42578125" style="1" customWidth="1"/>
    <col min="10241" max="10241" width="22.42578125" style="1" customWidth="1"/>
    <col min="10242" max="10242" width="9.140625" style="1"/>
    <col min="10243" max="10243" width="13.85546875" style="1" bestFit="1" customWidth="1"/>
    <col min="10244" max="10492" width="9.140625" style="1"/>
    <col min="10493" max="10493" width="1.42578125" style="1" customWidth="1"/>
    <col min="10494" max="10494" width="2.140625" style="1" customWidth="1"/>
    <col min="10495" max="10495" width="16.85546875" style="1" customWidth="1"/>
    <col min="10496" max="10496" width="43.42578125" style="1" customWidth="1"/>
    <col min="10497" max="10497" width="22.42578125" style="1" customWidth="1"/>
    <col min="10498" max="10498" width="9.140625" style="1"/>
    <col min="10499" max="10499" width="13.85546875" style="1" bestFit="1" customWidth="1"/>
    <col min="10500" max="10748" width="9.140625" style="1"/>
    <col min="10749" max="10749" width="1.42578125" style="1" customWidth="1"/>
    <col min="10750" max="10750" width="2.140625" style="1" customWidth="1"/>
    <col min="10751" max="10751" width="16.85546875" style="1" customWidth="1"/>
    <col min="10752" max="10752" width="43.42578125" style="1" customWidth="1"/>
    <col min="10753" max="10753" width="22.42578125" style="1" customWidth="1"/>
    <col min="10754" max="10754" width="9.140625" style="1"/>
    <col min="10755" max="10755" width="13.85546875" style="1" bestFit="1" customWidth="1"/>
    <col min="10756" max="11004" width="9.140625" style="1"/>
    <col min="11005" max="11005" width="1.42578125" style="1" customWidth="1"/>
    <col min="11006" max="11006" width="2.140625" style="1" customWidth="1"/>
    <col min="11007" max="11007" width="16.85546875" style="1" customWidth="1"/>
    <col min="11008" max="11008" width="43.42578125" style="1" customWidth="1"/>
    <col min="11009" max="11009" width="22.42578125" style="1" customWidth="1"/>
    <col min="11010" max="11010" width="9.140625" style="1"/>
    <col min="11011" max="11011" width="13.85546875" style="1" bestFit="1" customWidth="1"/>
    <col min="11012" max="11260" width="9.140625" style="1"/>
    <col min="11261" max="11261" width="1.42578125" style="1" customWidth="1"/>
    <col min="11262" max="11262" width="2.140625" style="1" customWidth="1"/>
    <col min="11263" max="11263" width="16.85546875" style="1" customWidth="1"/>
    <col min="11264" max="11264" width="43.42578125" style="1" customWidth="1"/>
    <col min="11265" max="11265" width="22.42578125" style="1" customWidth="1"/>
    <col min="11266" max="11266" width="9.140625" style="1"/>
    <col min="11267" max="11267" width="13.85546875" style="1" bestFit="1" customWidth="1"/>
    <col min="11268" max="11516" width="9.140625" style="1"/>
    <col min="11517" max="11517" width="1.42578125" style="1" customWidth="1"/>
    <col min="11518" max="11518" width="2.140625" style="1" customWidth="1"/>
    <col min="11519" max="11519" width="16.85546875" style="1" customWidth="1"/>
    <col min="11520" max="11520" width="43.42578125" style="1" customWidth="1"/>
    <col min="11521" max="11521" width="22.42578125" style="1" customWidth="1"/>
    <col min="11522" max="11522" width="9.140625" style="1"/>
    <col min="11523" max="11523" width="13.85546875" style="1" bestFit="1" customWidth="1"/>
    <col min="11524" max="11772" width="9.140625" style="1"/>
    <col min="11773" max="11773" width="1.42578125" style="1" customWidth="1"/>
    <col min="11774" max="11774" width="2.140625" style="1" customWidth="1"/>
    <col min="11775" max="11775" width="16.85546875" style="1" customWidth="1"/>
    <col min="11776" max="11776" width="43.42578125" style="1" customWidth="1"/>
    <col min="11777" max="11777" width="22.42578125" style="1" customWidth="1"/>
    <col min="11778" max="11778" width="9.140625" style="1"/>
    <col min="11779" max="11779" width="13.85546875" style="1" bestFit="1" customWidth="1"/>
    <col min="11780" max="12028" width="9.140625" style="1"/>
    <col min="12029" max="12029" width="1.42578125" style="1" customWidth="1"/>
    <col min="12030" max="12030" width="2.140625" style="1" customWidth="1"/>
    <col min="12031" max="12031" width="16.85546875" style="1" customWidth="1"/>
    <col min="12032" max="12032" width="43.42578125" style="1" customWidth="1"/>
    <col min="12033" max="12033" width="22.42578125" style="1" customWidth="1"/>
    <col min="12034" max="12034" width="9.140625" style="1"/>
    <col min="12035" max="12035" width="13.85546875" style="1" bestFit="1" customWidth="1"/>
    <col min="12036" max="12284" width="9.140625" style="1"/>
    <col min="12285" max="12285" width="1.42578125" style="1" customWidth="1"/>
    <col min="12286" max="12286" width="2.140625" style="1" customWidth="1"/>
    <col min="12287" max="12287" width="16.85546875" style="1" customWidth="1"/>
    <col min="12288" max="12288" width="43.42578125" style="1" customWidth="1"/>
    <col min="12289" max="12289" width="22.42578125" style="1" customWidth="1"/>
    <col min="12290" max="12290" width="9.140625" style="1"/>
    <col min="12291" max="12291" width="13.85546875" style="1" bestFit="1" customWidth="1"/>
    <col min="12292" max="12540" width="9.140625" style="1"/>
    <col min="12541" max="12541" width="1.42578125" style="1" customWidth="1"/>
    <col min="12542" max="12542" width="2.140625" style="1" customWidth="1"/>
    <col min="12543" max="12543" width="16.85546875" style="1" customWidth="1"/>
    <col min="12544" max="12544" width="43.42578125" style="1" customWidth="1"/>
    <col min="12545" max="12545" width="22.42578125" style="1" customWidth="1"/>
    <col min="12546" max="12546" width="9.140625" style="1"/>
    <col min="12547" max="12547" width="13.85546875" style="1" bestFit="1" customWidth="1"/>
    <col min="12548" max="12796" width="9.140625" style="1"/>
    <col min="12797" max="12797" width="1.42578125" style="1" customWidth="1"/>
    <col min="12798" max="12798" width="2.140625" style="1" customWidth="1"/>
    <col min="12799" max="12799" width="16.85546875" style="1" customWidth="1"/>
    <col min="12800" max="12800" width="43.42578125" style="1" customWidth="1"/>
    <col min="12801" max="12801" width="22.42578125" style="1" customWidth="1"/>
    <col min="12802" max="12802" width="9.140625" style="1"/>
    <col min="12803" max="12803" width="13.85546875" style="1" bestFit="1" customWidth="1"/>
    <col min="12804" max="13052" width="9.140625" style="1"/>
    <col min="13053" max="13053" width="1.42578125" style="1" customWidth="1"/>
    <col min="13054" max="13054" width="2.140625" style="1" customWidth="1"/>
    <col min="13055" max="13055" width="16.85546875" style="1" customWidth="1"/>
    <col min="13056" max="13056" width="43.42578125" style="1" customWidth="1"/>
    <col min="13057" max="13057" width="22.42578125" style="1" customWidth="1"/>
    <col min="13058" max="13058" width="9.140625" style="1"/>
    <col min="13059" max="13059" width="13.85546875" style="1" bestFit="1" customWidth="1"/>
    <col min="13060" max="13308" width="9.140625" style="1"/>
    <col min="13309" max="13309" width="1.42578125" style="1" customWidth="1"/>
    <col min="13310" max="13310" width="2.140625" style="1" customWidth="1"/>
    <col min="13311" max="13311" width="16.85546875" style="1" customWidth="1"/>
    <col min="13312" max="13312" width="43.42578125" style="1" customWidth="1"/>
    <col min="13313" max="13313" width="22.42578125" style="1" customWidth="1"/>
    <col min="13314" max="13314" width="9.140625" style="1"/>
    <col min="13315" max="13315" width="13.85546875" style="1" bestFit="1" customWidth="1"/>
    <col min="13316" max="13564" width="9.140625" style="1"/>
    <col min="13565" max="13565" width="1.42578125" style="1" customWidth="1"/>
    <col min="13566" max="13566" width="2.140625" style="1" customWidth="1"/>
    <col min="13567" max="13567" width="16.85546875" style="1" customWidth="1"/>
    <col min="13568" max="13568" width="43.42578125" style="1" customWidth="1"/>
    <col min="13569" max="13569" width="22.42578125" style="1" customWidth="1"/>
    <col min="13570" max="13570" width="9.140625" style="1"/>
    <col min="13571" max="13571" width="13.85546875" style="1" bestFit="1" customWidth="1"/>
    <col min="13572" max="13820" width="9.140625" style="1"/>
    <col min="13821" max="13821" width="1.42578125" style="1" customWidth="1"/>
    <col min="13822" max="13822" width="2.140625" style="1" customWidth="1"/>
    <col min="13823" max="13823" width="16.85546875" style="1" customWidth="1"/>
    <col min="13824" max="13824" width="43.42578125" style="1" customWidth="1"/>
    <col min="13825" max="13825" width="22.42578125" style="1" customWidth="1"/>
    <col min="13826" max="13826" width="9.140625" style="1"/>
    <col min="13827" max="13827" width="13.85546875" style="1" bestFit="1" customWidth="1"/>
    <col min="13828" max="14076" width="9.140625" style="1"/>
    <col min="14077" max="14077" width="1.42578125" style="1" customWidth="1"/>
    <col min="14078" max="14078" width="2.140625" style="1" customWidth="1"/>
    <col min="14079" max="14079" width="16.85546875" style="1" customWidth="1"/>
    <col min="14080" max="14080" width="43.42578125" style="1" customWidth="1"/>
    <col min="14081" max="14081" width="22.42578125" style="1" customWidth="1"/>
    <col min="14082" max="14082" width="9.140625" style="1"/>
    <col min="14083" max="14083" width="13.85546875" style="1" bestFit="1" customWidth="1"/>
    <col min="14084" max="14332" width="9.140625" style="1"/>
    <col min="14333" max="14333" width="1.42578125" style="1" customWidth="1"/>
    <col min="14334" max="14334" width="2.140625" style="1" customWidth="1"/>
    <col min="14335" max="14335" width="16.85546875" style="1" customWidth="1"/>
    <col min="14336" max="14336" width="43.42578125" style="1" customWidth="1"/>
    <col min="14337" max="14337" width="22.42578125" style="1" customWidth="1"/>
    <col min="14338" max="14338" width="9.140625" style="1"/>
    <col min="14339" max="14339" width="13.85546875" style="1" bestFit="1" customWidth="1"/>
    <col min="14340" max="14588" width="9.140625" style="1"/>
    <col min="14589" max="14589" width="1.42578125" style="1" customWidth="1"/>
    <col min="14590" max="14590" width="2.140625" style="1" customWidth="1"/>
    <col min="14591" max="14591" width="16.85546875" style="1" customWidth="1"/>
    <col min="14592" max="14592" width="43.42578125" style="1" customWidth="1"/>
    <col min="14593" max="14593" width="22.42578125" style="1" customWidth="1"/>
    <col min="14594" max="14594" width="9.140625" style="1"/>
    <col min="14595" max="14595" width="13.85546875" style="1" bestFit="1" customWidth="1"/>
    <col min="14596" max="14844" width="9.140625" style="1"/>
    <col min="14845" max="14845" width="1.42578125" style="1" customWidth="1"/>
    <col min="14846" max="14846" width="2.140625" style="1" customWidth="1"/>
    <col min="14847" max="14847" width="16.85546875" style="1" customWidth="1"/>
    <col min="14848" max="14848" width="43.42578125" style="1" customWidth="1"/>
    <col min="14849" max="14849" width="22.42578125" style="1" customWidth="1"/>
    <col min="14850" max="14850" width="9.140625" style="1"/>
    <col min="14851" max="14851" width="13.85546875" style="1" bestFit="1" customWidth="1"/>
    <col min="14852" max="15100" width="9.140625" style="1"/>
    <col min="15101" max="15101" width="1.42578125" style="1" customWidth="1"/>
    <col min="15102" max="15102" width="2.140625" style="1" customWidth="1"/>
    <col min="15103" max="15103" width="16.85546875" style="1" customWidth="1"/>
    <col min="15104" max="15104" width="43.42578125" style="1" customWidth="1"/>
    <col min="15105" max="15105" width="22.42578125" style="1" customWidth="1"/>
    <col min="15106" max="15106" width="9.140625" style="1"/>
    <col min="15107" max="15107" width="13.85546875" style="1" bestFit="1" customWidth="1"/>
    <col min="15108" max="15356" width="9.140625" style="1"/>
    <col min="15357" max="15357" width="1.42578125" style="1" customWidth="1"/>
    <col min="15358" max="15358" width="2.140625" style="1" customWidth="1"/>
    <col min="15359" max="15359" width="16.85546875" style="1" customWidth="1"/>
    <col min="15360" max="15360" width="43.42578125" style="1" customWidth="1"/>
    <col min="15361" max="15361" width="22.42578125" style="1" customWidth="1"/>
    <col min="15362" max="15362" width="9.140625" style="1"/>
    <col min="15363" max="15363" width="13.85546875" style="1" bestFit="1" customWidth="1"/>
    <col min="15364" max="15612" width="9.140625" style="1"/>
    <col min="15613" max="15613" width="1.42578125" style="1" customWidth="1"/>
    <col min="15614" max="15614" width="2.140625" style="1" customWidth="1"/>
    <col min="15615" max="15615" width="16.85546875" style="1" customWidth="1"/>
    <col min="15616" max="15616" width="43.42578125" style="1" customWidth="1"/>
    <col min="15617" max="15617" width="22.42578125" style="1" customWidth="1"/>
    <col min="15618" max="15618" width="9.140625" style="1"/>
    <col min="15619" max="15619" width="13.85546875" style="1" bestFit="1" customWidth="1"/>
    <col min="15620" max="15868" width="9.140625" style="1"/>
    <col min="15869" max="15869" width="1.42578125" style="1" customWidth="1"/>
    <col min="15870" max="15870" width="2.140625" style="1" customWidth="1"/>
    <col min="15871" max="15871" width="16.85546875" style="1" customWidth="1"/>
    <col min="15872" max="15872" width="43.42578125" style="1" customWidth="1"/>
    <col min="15873" max="15873" width="22.42578125" style="1" customWidth="1"/>
    <col min="15874" max="15874" width="9.140625" style="1"/>
    <col min="15875" max="15875" width="13.85546875" style="1" bestFit="1" customWidth="1"/>
    <col min="15876" max="16124" width="9.140625" style="1"/>
    <col min="16125" max="16125" width="1.42578125" style="1" customWidth="1"/>
    <col min="16126" max="16126" width="2.140625" style="1" customWidth="1"/>
    <col min="16127" max="16127" width="16.85546875" style="1" customWidth="1"/>
    <col min="16128" max="16128" width="43.42578125" style="1" customWidth="1"/>
    <col min="16129" max="16129" width="22.42578125" style="1" customWidth="1"/>
    <col min="16130" max="16130" width="9.140625" style="1"/>
    <col min="16131" max="16131" width="13.85546875" style="1" bestFit="1" customWidth="1"/>
    <col min="16132" max="16384" width="9.140625" style="1"/>
  </cols>
  <sheetData>
    <row r="2" spans="2:9">
      <c r="E2" s="2" t="s">
        <v>0</v>
      </c>
    </row>
    <row r="3" spans="2:9">
      <c r="B3" s="2"/>
      <c r="C3" s="2"/>
      <c r="D3" s="93"/>
      <c r="E3" s="93"/>
      <c r="F3" s="2"/>
      <c r="G3" s="2"/>
      <c r="H3" s="2"/>
      <c r="I3" s="2"/>
    </row>
    <row r="4" spans="2:9">
      <c r="D4" s="264" t="s">
        <v>1</v>
      </c>
      <c r="E4" s="264"/>
    </row>
    <row r="5" spans="2:9">
      <c r="B5" s="2"/>
      <c r="C5" s="2"/>
      <c r="D5" s="2"/>
      <c r="E5" s="2"/>
      <c r="F5" s="2"/>
      <c r="G5" s="2"/>
      <c r="H5" s="2"/>
      <c r="I5" s="2"/>
    </row>
    <row r="6" spans="2:9">
      <c r="E6" s="54" t="s">
        <v>2</v>
      </c>
    </row>
    <row r="8" spans="2:9">
      <c r="D8" s="265" t="s">
        <v>3</v>
      </c>
      <c r="E8" s="265"/>
    </row>
    <row r="11" spans="2:9">
      <c r="D11" s="2" t="s">
        <v>4</v>
      </c>
    </row>
    <row r="13" spans="2:9">
      <c r="C13" s="1" t="s">
        <v>5</v>
      </c>
      <c r="D13" s="95" t="s">
        <v>284</v>
      </c>
      <c r="E13" s="95"/>
      <c r="F13" s="95"/>
      <c r="G13" s="95"/>
    </row>
    <row r="14" spans="2:9">
      <c r="C14" s="1" t="s">
        <v>7</v>
      </c>
      <c r="D14" s="95" t="str">
        <f>Kopsavilkums!D8</f>
        <v>Meža iela 25, Tukums</v>
      </c>
      <c r="E14" s="95"/>
      <c r="F14" s="95"/>
      <c r="G14" s="95"/>
    </row>
    <row r="15" spans="2:9">
      <c r="C15" s="1" t="s">
        <v>8</v>
      </c>
    </row>
    <row r="16" spans="2:9">
      <c r="D16" s="54" t="s">
        <v>9</v>
      </c>
      <c r="E16" s="89" t="s">
        <v>288</v>
      </c>
    </row>
    <row r="18" spans="3:5" ht="12" thickBot="1"/>
    <row r="19" spans="3:5">
      <c r="C19" s="3" t="s">
        <v>10</v>
      </c>
      <c r="D19" s="76" t="s">
        <v>11</v>
      </c>
      <c r="E19" s="80" t="s">
        <v>12</v>
      </c>
    </row>
    <row r="20" spans="3:5">
      <c r="C20" s="4"/>
      <c r="D20" s="77"/>
      <c r="E20" s="81"/>
    </row>
    <row r="21" spans="3:5" ht="22.5">
      <c r="C21" s="5">
        <v>1</v>
      </c>
      <c r="D21" s="78" t="s">
        <v>6</v>
      </c>
      <c r="E21" s="82">
        <f>Kopsavilkums!E32</f>
        <v>0</v>
      </c>
    </row>
    <row r="22" spans="3:5">
      <c r="C22" s="4"/>
      <c r="D22" s="77"/>
      <c r="E22" s="82"/>
    </row>
    <row r="23" spans="3:5">
      <c r="C23" s="4"/>
      <c r="D23" s="77"/>
      <c r="E23" s="82"/>
    </row>
    <row r="24" spans="3:5">
      <c r="C24" s="4"/>
      <c r="D24" s="77"/>
      <c r="E24" s="82"/>
    </row>
    <row r="25" spans="3:5">
      <c r="C25" s="4"/>
      <c r="D25" s="77"/>
      <c r="E25" s="82"/>
    </row>
    <row r="26" spans="3:5" ht="12" thickBot="1">
      <c r="C26" s="74"/>
      <c r="D26" s="79"/>
      <c r="E26" s="83"/>
    </row>
    <row r="27" spans="3:5" ht="12" thickBot="1">
      <c r="C27" s="75"/>
      <c r="D27" s="88" t="s">
        <v>13</v>
      </c>
      <c r="E27" s="84">
        <f>E21</f>
        <v>0</v>
      </c>
    </row>
    <row r="28" spans="3:5" ht="12" thickBot="1">
      <c r="C28" s="266" t="s">
        <v>14</v>
      </c>
      <c r="D28" s="267"/>
      <c r="E28" s="85">
        <f>ROUND(21%*E27,2)</f>
        <v>0</v>
      </c>
    </row>
    <row r="29" spans="3:5" ht="12" thickBot="1">
      <c r="C29" s="262" t="s">
        <v>15</v>
      </c>
      <c r="D29" s="263"/>
      <c r="E29" s="84">
        <f>E27+E28</f>
        <v>0</v>
      </c>
    </row>
    <row r="32" spans="3:5">
      <c r="C32" s="1" t="s">
        <v>72</v>
      </c>
      <c r="D32" s="260" t="s">
        <v>285</v>
      </c>
      <c r="E32" s="260"/>
    </row>
    <row r="33" spans="3:5">
      <c r="D33" s="261" t="s">
        <v>73</v>
      </c>
      <c r="E33" s="261"/>
    </row>
    <row r="35" spans="3:5" ht="24.75" customHeight="1">
      <c r="C35" s="115" t="s">
        <v>286</v>
      </c>
      <c r="D35" s="6"/>
      <c r="E35" s="6"/>
    </row>
    <row r="36" spans="3:5">
      <c r="C36" s="115"/>
      <c r="D36" s="6"/>
      <c r="E36" s="6"/>
    </row>
    <row r="37" spans="3:5">
      <c r="C37" s="1" t="s">
        <v>287</v>
      </c>
    </row>
  </sheetData>
  <mergeCells count="6">
    <mergeCell ref="D32:E32"/>
    <mergeCell ref="D33:E33"/>
    <mergeCell ref="C29:D29"/>
    <mergeCell ref="D4:E4"/>
    <mergeCell ref="D8:E8"/>
    <mergeCell ref="C28:D28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P49"/>
  <sheetViews>
    <sheetView topLeftCell="A22" zoomScaleNormal="100" workbookViewId="0">
      <selection activeCell="J10" sqref="J10:M10"/>
    </sheetView>
  </sheetViews>
  <sheetFormatPr defaultColWidth="9.140625" defaultRowHeight="15"/>
  <cols>
    <col min="1" max="1" width="4.140625" style="178" customWidth="1"/>
    <col min="2" max="2" width="5.7109375" style="178" customWidth="1"/>
    <col min="3" max="3" width="39.5703125" style="178" customWidth="1"/>
    <col min="4" max="4" width="5.42578125" style="178" customWidth="1"/>
    <col min="5" max="5" width="8.7109375" style="199" customWidth="1"/>
    <col min="6" max="6" width="6.28515625" style="178" customWidth="1"/>
    <col min="7" max="7" width="4.28515625" style="178" customWidth="1"/>
    <col min="8" max="10" width="6.7109375" style="178" customWidth="1"/>
    <col min="11" max="11" width="7.5703125" style="178" customWidth="1"/>
    <col min="12" max="15" width="7.7109375" style="178" customWidth="1"/>
    <col min="16" max="16" width="9" style="178" customWidth="1"/>
    <col min="17" max="16384" width="9.140625" style="178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140"/>
      <c r="L1" s="134"/>
      <c r="M1" s="134"/>
      <c r="N1" s="134"/>
      <c r="O1" s="137" t="s">
        <v>74</v>
      </c>
      <c r="P1" s="138">
        <f>Kopsavilkums!A25</f>
        <v>8</v>
      </c>
    </row>
    <row r="2" spans="1:16">
      <c r="A2" s="331" t="s">
        <v>68</v>
      </c>
      <c r="B2" s="331"/>
      <c r="C2" s="331"/>
      <c r="D2" s="331"/>
      <c r="E2" s="331"/>
      <c r="F2" s="331"/>
      <c r="G2" s="331"/>
      <c r="H2" s="331"/>
      <c r="I2" s="331"/>
      <c r="J2" s="331"/>
      <c r="K2" s="140"/>
      <c r="L2" s="134"/>
      <c r="M2" s="134"/>
      <c r="N2" s="134"/>
      <c r="O2" s="134"/>
      <c r="P2" s="140"/>
    </row>
    <row r="3" spans="1:16">
      <c r="A3" s="139"/>
      <c r="B3" s="139"/>
      <c r="C3" s="332" t="s">
        <v>18</v>
      </c>
      <c r="D3" s="332"/>
      <c r="E3" s="332"/>
      <c r="F3" s="332"/>
      <c r="G3" s="332"/>
      <c r="H3" s="332"/>
      <c r="I3" s="332"/>
      <c r="J3" s="139"/>
      <c r="K3" s="140"/>
      <c r="L3" s="134"/>
      <c r="M3" s="134"/>
      <c r="N3" s="134"/>
      <c r="O3" s="134"/>
      <c r="P3" s="140"/>
    </row>
    <row r="4" spans="1:16">
      <c r="A4" s="134"/>
      <c r="B4" s="134"/>
      <c r="C4" s="137" t="s">
        <v>53</v>
      </c>
      <c r="D4" s="337" t="s">
        <v>284</v>
      </c>
      <c r="E4" s="337"/>
      <c r="F4" s="337"/>
      <c r="G4" s="337"/>
      <c r="H4" s="337"/>
      <c r="I4" s="337"/>
      <c r="J4" s="337"/>
      <c r="K4" s="337"/>
      <c r="L4" s="134"/>
      <c r="M4" s="134"/>
      <c r="N4" s="134"/>
      <c r="O4" s="134"/>
      <c r="P4" s="140"/>
    </row>
    <row r="5" spans="1:16">
      <c r="A5" s="134"/>
      <c r="B5" s="134"/>
      <c r="C5" s="137" t="s">
        <v>19</v>
      </c>
      <c r="D5" s="337" t="s">
        <v>284</v>
      </c>
      <c r="E5" s="337"/>
      <c r="F5" s="337"/>
      <c r="G5" s="337"/>
      <c r="H5" s="337"/>
      <c r="I5" s="337"/>
      <c r="J5" s="337"/>
      <c r="K5" s="337"/>
      <c r="L5" s="134"/>
      <c r="M5" s="134"/>
      <c r="N5" s="134"/>
      <c r="O5" s="134"/>
      <c r="P5" s="140"/>
    </row>
    <row r="6" spans="1:16">
      <c r="A6" s="134"/>
      <c r="B6" s="134"/>
      <c r="C6" s="137" t="s">
        <v>54</v>
      </c>
      <c r="D6" s="337" t="s">
        <v>283</v>
      </c>
      <c r="E6" s="337"/>
      <c r="F6" s="337"/>
      <c r="G6" s="337"/>
      <c r="H6" s="337"/>
      <c r="I6" s="337"/>
      <c r="J6" s="337"/>
      <c r="K6" s="337"/>
      <c r="L6" s="134"/>
      <c r="M6" s="134"/>
      <c r="N6" s="134"/>
      <c r="O6" s="134"/>
      <c r="P6" s="140"/>
    </row>
    <row r="7" spans="1:16">
      <c r="A7" s="134"/>
      <c r="B7" s="134"/>
      <c r="C7" s="137" t="s">
        <v>55</v>
      </c>
      <c r="D7" s="337" t="s">
        <v>293</v>
      </c>
      <c r="E7" s="337"/>
      <c r="F7" s="337"/>
      <c r="G7" s="337"/>
      <c r="H7" s="337"/>
      <c r="I7" s="337"/>
      <c r="J7" s="337"/>
      <c r="K7" s="337"/>
      <c r="L7" s="134"/>
      <c r="M7" s="134"/>
      <c r="N7" s="134"/>
      <c r="O7" s="134"/>
      <c r="P7" s="140"/>
    </row>
    <row r="8" spans="1:16">
      <c r="A8" s="134"/>
      <c r="B8" s="134"/>
      <c r="C8" s="141" t="s">
        <v>21</v>
      </c>
      <c r="D8" s="337"/>
      <c r="E8" s="337"/>
      <c r="F8" s="337"/>
      <c r="G8" s="337"/>
      <c r="H8" s="337"/>
      <c r="I8" s="337"/>
      <c r="J8" s="337"/>
      <c r="K8" s="337"/>
      <c r="L8" s="134"/>
      <c r="M8" s="134"/>
      <c r="N8" s="134"/>
      <c r="O8" s="134"/>
      <c r="P8" s="140"/>
    </row>
    <row r="9" spans="1:16" ht="15" customHeight="1">
      <c r="A9" s="316" t="s">
        <v>80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</row>
    <row r="10" spans="1:16">
      <c r="A10" s="134"/>
      <c r="B10" s="134"/>
      <c r="C10" s="134"/>
      <c r="D10" s="142"/>
      <c r="E10" s="144"/>
      <c r="F10" s="134"/>
      <c r="G10" s="134"/>
      <c r="H10" s="134"/>
      <c r="I10" s="134"/>
      <c r="J10" s="315" t="s">
        <v>56</v>
      </c>
      <c r="K10" s="315"/>
      <c r="L10" s="315"/>
      <c r="M10" s="315"/>
      <c r="N10" s="143">
        <f>P43</f>
        <v>0</v>
      </c>
      <c r="O10" s="134"/>
      <c r="P10" s="140"/>
    </row>
    <row r="11" spans="1:16">
      <c r="A11" s="180"/>
      <c r="B11" s="180"/>
      <c r="C11" s="134"/>
      <c r="D11" s="180"/>
      <c r="E11" s="179"/>
      <c r="F11" s="134"/>
      <c r="G11" s="134"/>
      <c r="H11" s="134"/>
      <c r="I11" s="134"/>
      <c r="J11" s="134"/>
      <c r="K11" s="317" t="s">
        <v>9</v>
      </c>
      <c r="L11" s="317"/>
      <c r="M11" s="176" t="s">
        <v>288</v>
      </c>
      <c r="N11" s="177"/>
      <c r="O11" s="134"/>
      <c r="P11" s="140"/>
    </row>
    <row r="12" spans="1:16" ht="15.75" thickBot="1">
      <c r="A12" s="180"/>
      <c r="B12" s="180"/>
      <c r="C12" s="134"/>
      <c r="D12" s="180"/>
      <c r="E12" s="179"/>
      <c r="F12" s="134"/>
      <c r="G12" s="134"/>
      <c r="H12" s="134"/>
      <c r="I12" s="134"/>
      <c r="J12" s="134"/>
      <c r="K12" s="145"/>
      <c r="L12" s="145"/>
      <c r="M12" s="136"/>
      <c r="N12" s="136"/>
      <c r="O12" s="134"/>
      <c r="P12" s="140"/>
    </row>
    <row r="13" spans="1:16" ht="15.75" customHeight="1" thickBot="1">
      <c r="A13" s="318" t="s">
        <v>25</v>
      </c>
      <c r="B13" s="320" t="s">
        <v>57</v>
      </c>
      <c r="C13" s="322" t="s">
        <v>58</v>
      </c>
      <c r="D13" s="324" t="s">
        <v>59</v>
      </c>
      <c r="E13" s="326" t="s">
        <v>60</v>
      </c>
      <c r="F13" s="333" t="s">
        <v>61</v>
      </c>
      <c r="G13" s="334"/>
      <c r="H13" s="334"/>
      <c r="I13" s="334"/>
      <c r="J13" s="334"/>
      <c r="K13" s="335"/>
      <c r="L13" s="336" t="s">
        <v>62</v>
      </c>
      <c r="M13" s="334"/>
      <c r="N13" s="334"/>
      <c r="O13" s="334"/>
      <c r="P13" s="335"/>
    </row>
    <row r="14" spans="1:16" ht="78.75" customHeight="1" thickBot="1">
      <c r="A14" s="319"/>
      <c r="B14" s="321"/>
      <c r="C14" s="323"/>
      <c r="D14" s="325"/>
      <c r="E14" s="327"/>
      <c r="F14" s="146" t="s">
        <v>63</v>
      </c>
      <c r="G14" s="147" t="s">
        <v>69</v>
      </c>
      <c r="H14" s="147" t="s">
        <v>64</v>
      </c>
      <c r="I14" s="147" t="s">
        <v>79</v>
      </c>
      <c r="J14" s="147" t="s">
        <v>66</v>
      </c>
      <c r="K14" s="148" t="s">
        <v>67</v>
      </c>
      <c r="L14" s="149" t="s">
        <v>63</v>
      </c>
      <c r="M14" s="147" t="s">
        <v>64</v>
      </c>
      <c r="N14" s="147" t="s">
        <v>65</v>
      </c>
      <c r="O14" s="147" t="s">
        <v>66</v>
      </c>
      <c r="P14" s="148" t="s">
        <v>67</v>
      </c>
    </row>
    <row r="15" spans="1:16">
      <c r="A15" s="150"/>
      <c r="B15" s="244"/>
      <c r="C15" s="245"/>
      <c r="D15" s="244"/>
      <c r="E15" s="246"/>
      <c r="F15" s="161">
        <f t="shared" ref="F15:F42" si="0">IF(H15&gt;0.001,H15/G15,0)</f>
        <v>0</v>
      </c>
      <c r="G15" s="162">
        <f t="shared" ref="G15:G42" si="1">IF(H15&gt;0.001,5,0)</f>
        <v>0</v>
      </c>
      <c r="H15" s="244"/>
      <c r="I15" s="244"/>
      <c r="J15" s="244"/>
      <c r="K15" s="163">
        <f t="shared" ref="K15" si="2">SUM(H15:J15)</f>
        <v>0</v>
      </c>
      <c r="L15" s="215">
        <f t="shared" ref="L15:L42" si="3">ROUND($E15*F15,2)</f>
        <v>0</v>
      </c>
      <c r="M15" s="216">
        <f t="shared" ref="M15:O42" si="4">ROUND($E15*H15,2)</f>
        <v>0</v>
      </c>
      <c r="N15" s="216">
        <f t="shared" si="4"/>
        <v>0</v>
      </c>
      <c r="O15" s="216">
        <f t="shared" si="4"/>
        <v>0</v>
      </c>
      <c r="P15" s="217">
        <f t="shared" ref="P15:P42" si="5">SUM(M15:O15)</f>
        <v>0</v>
      </c>
    </row>
    <row r="16" spans="1:16">
      <c r="A16" s="122">
        <f>IF(E16&gt;0,IF(E16&gt;0,1+MAX(A15),0),0)</f>
        <v>1</v>
      </c>
      <c r="B16" s="244"/>
      <c r="C16" s="189" t="s">
        <v>245</v>
      </c>
      <c r="D16" s="247" t="s">
        <v>84</v>
      </c>
      <c r="E16" s="121">
        <v>4</v>
      </c>
      <c r="F16" s="161"/>
      <c r="G16" s="162"/>
      <c r="H16" s="157"/>
      <c r="I16" s="157"/>
      <c r="J16" s="157"/>
      <c r="K16" s="163"/>
      <c r="L16" s="161"/>
      <c r="M16" s="162"/>
      <c r="N16" s="162"/>
      <c r="O16" s="162"/>
      <c r="P16" s="163"/>
    </row>
    <row r="17" spans="1:16" ht="22.5">
      <c r="A17" s="122">
        <f t="shared" ref="A17:A41" si="6">IF(E17&gt;0,IF(E17&gt;0,1+MAX(A16),0),0)</f>
        <v>2</v>
      </c>
      <c r="B17" s="244"/>
      <c r="C17" s="127" t="s">
        <v>246</v>
      </c>
      <c r="D17" s="247" t="s">
        <v>84</v>
      </c>
      <c r="E17" s="121">
        <v>4</v>
      </c>
      <c r="F17" s="161"/>
      <c r="G17" s="162"/>
      <c r="H17" s="157"/>
      <c r="I17" s="157"/>
      <c r="J17" s="157"/>
      <c r="K17" s="163"/>
      <c r="L17" s="161"/>
      <c r="M17" s="162"/>
      <c r="N17" s="162"/>
      <c r="O17" s="162"/>
      <c r="P17" s="163"/>
    </row>
    <row r="18" spans="1:16">
      <c r="A18" s="122">
        <f t="shared" si="6"/>
        <v>3</v>
      </c>
      <c r="B18" s="244"/>
      <c r="C18" s="189" t="s">
        <v>247</v>
      </c>
      <c r="D18" s="247" t="s">
        <v>84</v>
      </c>
      <c r="E18" s="121">
        <v>6</v>
      </c>
      <c r="F18" s="161"/>
      <c r="G18" s="162"/>
      <c r="H18" s="157"/>
      <c r="I18" s="157"/>
      <c r="J18" s="157"/>
      <c r="K18" s="163"/>
      <c r="L18" s="161"/>
      <c r="M18" s="162"/>
      <c r="N18" s="162"/>
      <c r="O18" s="162"/>
      <c r="P18" s="163"/>
    </row>
    <row r="19" spans="1:16" ht="33.75">
      <c r="A19" s="122">
        <f t="shared" si="6"/>
        <v>4</v>
      </c>
      <c r="B19" s="244"/>
      <c r="C19" s="127" t="s">
        <v>307</v>
      </c>
      <c r="D19" s="247" t="s">
        <v>84</v>
      </c>
      <c r="E19" s="121">
        <v>6</v>
      </c>
      <c r="F19" s="161"/>
      <c r="G19" s="162"/>
      <c r="H19" s="157"/>
      <c r="I19" s="157"/>
      <c r="J19" s="157"/>
      <c r="K19" s="163"/>
      <c r="L19" s="161"/>
      <c r="M19" s="162"/>
      <c r="N19" s="162"/>
      <c r="O19" s="162"/>
      <c r="P19" s="163"/>
    </row>
    <row r="20" spans="1:16">
      <c r="A20" s="122">
        <f t="shared" si="6"/>
        <v>5</v>
      </c>
      <c r="B20" s="244"/>
      <c r="C20" s="189" t="s">
        <v>248</v>
      </c>
      <c r="D20" s="247" t="s">
        <v>84</v>
      </c>
      <c r="E20" s="121">
        <v>2</v>
      </c>
      <c r="F20" s="161"/>
      <c r="G20" s="162"/>
      <c r="H20" s="157"/>
      <c r="I20" s="157"/>
      <c r="J20" s="157"/>
      <c r="K20" s="163"/>
      <c r="L20" s="161"/>
      <c r="M20" s="162"/>
      <c r="N20" s="162"/>
      <c r="O20" s="162"/>
      <c r="P20" s="163"/>
    </row>
    <row r="21" spans="1:16" ht="22.5">
      <c r="A21" s="122">
        <f t="shared" si="6"/>
        <v>6</v>
      </c>
      <c r="B21" s="244"/>
      <c r="C21" s="127" t="s">
        <v>306</v>
      </c>
      <c r="D21" s="247" t="s">
        <v>84</v>
      </c>
      <c r="E21" s="121">
        <v>2</v>
      </c>
      <c r="F21" s="161"/>
      <c r="G21" s="162"/>
      <c r="H21" s="157"/>
      <c r="I21" s="157"/>
      <c r="J21" s="157"/>
      <c r="K21" s="163"/>
      <c r="L21" s="161"/>
      <c r="M21" s="162"/>
      <c r="N21" s="162"/>
      <c r="O21" s="162"/>
      <c r="P21" s="163"/>
    </row>
    <row r="22" spans="1:16">
      <c r="A22" s="122">
        <f t="shared" si="6"/>
        <v>7</v>
      </c>
      <c r="B22" s="244"/>
      <c r="C22" s="189" t="s">
        <v>308</v>
      </c>
      <c r="D22" s="247" t="s">
        <v>84</v>
      </c>
      <c r="E22" s="121">
        <v>2</v>
      </c>
      <c r="F22" s="161"/>
      <c r="G22" s="162"/>
      <c r="H22" s="157"/>
      <c r="I22" s="157"/>
      <c r="J22" s="157"/>
      <c r="K22" s="163"/>
      <c r="L22" s="161"/>
      <c r="M22" s="162"/>
      <c r="N22" s="162"/>
      <c r="O22" s="162"/>
      <c r="P22" s="163"/>
    </row>
    <row r="23" spans="1:16" ht="33.75">
      <c r="A23" s="122">
        <f t="shared" si="6"/>
        <v>8</v>
      </c>
      <c r="B23" s="247"/>
      <c r="C23" s="127" t="s">
        <v>305</v>
      </c>
      <c r="D23" s="247" t="s">
        <v>84</v>
      </c>
      <c r="E23" s="121">
        <v>2</v>
      </c>
      <c r="F23" s="161"/>
      <c r="G23" s="162"/>
      <c r="H23" s="157"/>
      <c r="I23" s="157"/>
      <c r="J23" s="157"/>
      <c r="K23" s="163"/>
      <c r="L23" s="161"/>
      <c r="M23" s="162"/>
      <c r="N23" s="162"/>
      <c r="O23" s="162"/>
      <c r="P23" s="163"/>
    </row>
    <row r="24" spans="1:16">
      <c r="A24" s="122">
        <f t="shared" si="6"/>
        <v>9</v>
      </c>
      <c r="B24" s="124"/>
      <c r="C24" s="189" t="s">
        <v>309</v>
      </c>
      <c r="D24" s="247" t="s">
        <v>84</v>
      </c>
      <c r="E24" s="121">
        <v>2</v>
      </c>
      <c r="F24" s="161"/>
      <c r="G24" s="162"/>
      <c r="H24" s="191"/>
      <c r="I24" s="191"/>
      <c r="J24" s="191"/>
      <c r="K24" s="163"/>
      <c r="L24" s="161"/>
      <c r="M24" s="162"/>
      <c r="N24" s="162"/>
      <c r="O24" s="162"/>
      <c r="P24" s="163"/>
    </row>
    <row r="25" spans="1:16" ht="33.75">
      <c r="A25" s="122">
        <f t="shared" si="6"/>
        <v>10</v>
      </c>
      <c r="B25" s="124"/>
      <c r="C25" s="127" t="s">
        <v>313</v>
      </c>
      <c r="D25" s="247" t="s">
        <v>84</v>
      </c>
      <c r="E25" s="121">
        <v>2</v>
      </c>
      <c r="F25" s="161"/>
      <c r="G25" s="162"/>
      <c r="H25" s="191"/>
      <c r="I25" s="191"/>
      <c r="J25" s="191"/>
      <c r="K25" s="163"/>
      <c r="L25" s="161"/>
      <c r="M25" s="162"/>
      <c r="N25" s="162"/>
      <c r="O25" s="162"/>
      <c r="P25" s="163"/>
    </row>
    <row r="26" spans="1:16">
      <c r="A26" s="122">
        <f t="shared" si="6"/>
        <v>11</v>
      </c>
      <c r="B26" s="124"/>
      <c r="C26" s="189" t="s">
        <v>310</v>
      </c>
      <c r="D26" s="247" t="s">
        <v>84</v>
      </c>
      <c r="E26" s="121">
        <v>2</v>
      </c>
      <c r="F26" s="161"/>
      <c r="G26" s="162"/>
      <c r="H26" s="157"/>
      <c r="I26" s="157"/>
      <c r="J26" s="157"/>
      <c r="K26" s="163"/>
      <c r="L26" s="161"/>
      <c r="M26" s="162"/>
      <c r="N26" s="162"/>
      <c r="O26" s="162"/>
      <c r="P26" s="163"/>
    </row>
    <row r="27" spans="1:16" ht="33.75">
      <c r="A27" s="122">
        <f t="shared" si="6"/>
        <v>12</v>
      </c>
      <c r="B27" s="124"/>
      <c r="C27" s="127" t="s">
        <v>314</v>
      </c>
      <c r="D27" s="247" t="s">
        <v>84</v>
      </c>
      <c r="E27" s="121">
        <v>2</v>
      </c>
      <c r="F27" s="161"/>
      <c r="G27" s="162"/>
      <c r="H27" s="157"/>
      <c r="I27" s="157"/>
      <c r="J27" s="157"/>
      <c r="K27" s="163"/>
      <c r="L27" s="161"/>
      <c r="M27" s="162"/>
      <c r="N27" s="162"/>
      <c r="O27" s="162"/>
      <c r="P27" s="163"/>
    </row>
    <row r="28" spans="1:16">
      <c r="A28" s="122">
        <f t="shared" si="6"/>
        <v>13</v>
      </c>
      <c r="B28" s="124"/>
      <c r="C28" s="189" t="s">
        <v>311</v>
      </c>
      <c r="D28" s="247" t="s">
        <v>84</v>
      </c>
      <c r="E28" s="121">
        <v>2</v>
      </c>
      <c r="F28" s="161"/>
      <c r="G28" s="162"/>
      <c r="H28" s="157"/>
      <c r="I28" s="157"/>
      <c r="J28" s="157"/>
      <c r="K28" s="163"/>
      <c r="L28" s="161"/>
      <c r="M28" s="162"/>
      <c r="N28" s="162"/>
      <c r="O28" s="162"/>
      <c r="P28" s="163"/>
    </row>
    <row r="29" spans="1:16" ht="33.75">
      <c r="A29" s="122">
        <f t="shared" si="6"/>
        <v>14</v>
      </c>
      <c r="B29" s="124"/>
      <c r="C29" s="127" t="s">
        <v>315</v>
      </c>
      <c r="D29" s="247" t="s">
        <v>84</v>
      </c>
      <c r="E29" s="121">
        <v>2</v>
      </c>
      <c r="F29" s="161"/>
      <c r="G29" s="162"/>
      <c r="H29" s="157"/>
      <c r="I29" s="157"/>
      <c r="J29" s="157"/>
      <c r="K29" s="163"/>
      <c r="L29" s="161"/>
      <c r="M29" s="162"/>
      <c r="N29" s="162"/>
      <c r="O29" s="162"/>
      <c r="P29" s="163"/>
    </row>
    <row r="30" spans="1:16">
      <c r="A30" s="122">
        <f t="shared" si="6"/>
        <v>15</v>
      </c>
      <c r="B30" s="124"/>
      <c r="C30" s="189" t="s">
        <v>312</v>
      </c>
      <c r="D30" s="247" t="s">
        <v>84</v>
      </c>
      <c r="E30" s="121">
        <v>4</v>
      </c>
      <c r="F30" s="161"/>
      <c r="G30" s="162"/>
      <c r="H30" s="157"/>
      <c r="I30" s="157"/>
      <c r="J30" s="157"/>
      <c r="K30" s="163"/>
      <c r="L30" s="161"/>
      <c r="M30" s="162"/>
      <c r="N30" s="162"/>
      <c r="O30" s="162"/>
      <c r="P30" s="163"/>
    </row>
    <row r="31" spans="1:16" ht="22.5">
      <c r="A31" s="122">
        <f t="shared" si="6"/>
        <v>16</v>
      </c>
      <c r="B31" s="124"/>
      <c r="C31" s="127" t="s">
        <v>249</v>
      </c>
      <c r="D31" s="247" t="s">
        <v>84</v>
      </c>
      <c r="E31" s="121">
        <v>4</v>
      </c>
      <c r="F31" s="161"/>
      <c r="G31" s="162"/>
      <c r="H31" s="157"/>
      <c r="I31" s="157"/>
      <c r="J31" s="157"/>
      <c r="K31" s="163"/>
      <c r="L31" s="161"/>
      <c r="M31" s="162"/>
      <c r="N31" s="162"/>
      <c r="O31" s="162"/>
      <c r="P31" s="163"/>
    </row>
    <row r="32" spans="1:16">
      <c r="A32" s="122">
        <f t="shared" si="6"/>
        <v>17</v>
      </c>
      <c r="B32" s="124"/>
      <c r="C32" s="125" t="s">
        <v>250</v>
      </c>
      <c r="D32" s="247" t="s">
        <v>84</v>
      </c>
      <c r="E32" s="121">
        <v>4</v>
      </c>
      <c r="F32" s="161"/>
      <c r="G32" s="162"/>
      <c r="H32" s="157"/>
      <c r="I32" s="157"/>
      <c r="J32" s="157"/>
      <c r="K32" s="163"/>
      <c r="L32" s="161"/>
      <c r="M32" s="162"/>
      <c r="N32" s="162"/>
      <c r="O32" s="162"/>
      <c r="P32" s="163"/>
    </row>
    <row r="33" spans="1:16">
      <c r="A33" s="122">
        <f t="shared" si="6"/>
        <v>18</v>
      </c>
      <c r="B33" s="124"/>
      <c r="C33" s="127" t="s">
        <v>251</v>
      </c>
      <c r="D33" s="247" t="s">
        <v>89</v>
      </c>
      <c r="E33" s="121">
        <v>1.4040000000000001</v>
      </c>
      <c r="F33" s="161"/>
      <c r="G33" s="162"/>
      <c r="H33" s="157"/>
      <c r="I33" s="157"/>
      <c r="J33" s="157"/>
      <c r="K33" s="163"/>
      <c r="L33" s="161"/>
      <c r="M33" s="162"/>
      <c r="N33" s="162"/>
      <c r="O33" s="162"/>
      <c r="P33" s="163"/>
    </row>
    <row r="34" spans="1:16">
      <c r="A34" s="122">
        <f t="shared" si="6"/>
        <v>19</v>
      </c>
      <c r="B34" s="124"/>
      <c r="C34" s="127" t="s">
        <v>252</v>
      </c>
      <c r="D34" s="247" t="s">
        <v>126</v>
      </c>
      <c r="E34" s="121">
        <v>28</v>
      </c>
      <c r="F34" s="161"/>
      <c r="G34" s="162"/>
      <c r="H34" s="157"/>
      <c r="I34" s="157"/>
      <c r="J34" s="157"/>
      <c r="K34" s="163"/>
      <c r="L34" s="161"/>
      <c r="M34" s="162"/>
      <c r="N34" s="162"/>
      <c r="O34" s="162"/>
      <c r="P34" s="163"/>
    </row>
    <row r="35" spans="1:16">
      <c r="A35" s="122">
        <f t="shared" si="6"/>
        <v>20</v>
      </c>
      <c r="B35" s="124"/>
      <c r="C35" s="189" t="s">
        <v>253</v>
      </c>
      <c r="D35" s="247" t="s">
        <v>82</v>
      </c>
      <c r="E35" s="121">
        <v>149.04</v>
      </c>
      <c r="F35" s="161"/>
      <c r="G35" s="162"/>
      <c r="H35" s="157"/>
      <c r="I35" s="157"/>
      <c r="J35" s="157"/>
      <c r="K35" s="163"/>
      <c r="L35" s="161"/>
      <c r="M35" s="162"/>
      <c r="N35" s="162"/>
      <c r="O35" s="162"/>
      <c r="P35" s="163"/>
    </row>
    <row r="36" spans="1:16">
      <c r="A36" s="122">
        <f t="shared" si="6"/>
        <v>21</v>
      </c>
      <c r="B36" s="124"/>
      <c r="C36" s="125" t="s">
        <v>254</v>
      </c>
      <c r="D36" s="247" t="s">
        <v>82</v>
      </c>
      <c r="E36" s="121">
        <v>21.44</v>
      </c>
      <c r="F36" s="161"/>
      <c r="G36" s="162"/>
      <c r="H36" s="157"/>
      <c r="I36" s="157"/>
      <c r="J36" s="157"/>
      <c r="K36" s="163"/>
      <c r="L36" s="161"/>
      <c r="M36" s="162"/>
      <c r="N36" s="162"/>
      <c r="O36" s="162"/>
      <c r="P36" s="163"/>
    </row>
    <row r="37" spans="1:16">
      <c r="A37" s="122">
        <f t="shared" si="6"/>
        <v>22</v>
      </c>
      <c r="B37" s="124"/>
      <c r="C37" s="189" t="s">
        <v>255</v>
      </c>
      <c r="D37" s="247" t="s">
        <v>82</v>
      </c>
      <c r="E37" s="121">
        <v>149.04000000000002</v>
      </c>
      <c r="F37" s="161"/>
      <c r="G37" s="162"/>
      <c r="H37" s="157"/>
      <c r="I37" s="157"/>
      <c r="J37" s="157"/>
      <c r="K37" s="163"/>
      <c r="L37" s="161"/>
      <c r="M37" s="162"/>
      <c r="N37" s="162"/>
      <c r="O37" s="162"/>
      <c r="P37" s="163"/>
    </row>
    <row r="38" spans="1:16">
      <c r="A38" s="122">
        <f t="shared" si="6"/>
        <v>23</v>
      </c>
      <c r="B38" s="124"/>
      <c r="C38" s="189" t="s">
        <v>256</v>
      </c>
      <c r="D38" s="247" t="s">
        <v>84</v>
      </c>
      <c r="E38" s="121">
        <v>1</v>
      </c>
      <c r="F38" s="161"/>
      <c r="G38" s="162"/>
      <c r="H38" s="157"/>
      <c r="I38" s="157"/>
      <c r="J38" s="157"/>
      <c r="K38" s="163"/>
      <c r="L38" s="161"/>
      <c r="M38" s="162"/>
      <c r="N38" s="162"/>
      <c r="O38" s="162"/>
      <c r="P38" s="163"/>
    </row>
    <row r="39" spans="1:16">
      <c r="A39" s="122">
        <f t="shared" si="6"/>
        <v>24</v>
      </c>
      <c r="B39" s="124"/>
      <c r="C39" s="127" t="s">
        <v>304</v>
      </c>
      <c r="D39" s="247" t="s">
        <v>84</v>
      </c>
      <c r="E39" s="121">
        <v>1</v>
      </c>
      <c r="F39" s="161"/>
      <c r="G39" s="162"/>
      <c r="H39" s="157"/>
      <c r="I39" s="157"/>
      <c r="J39" s="157"/>
      <c r="K39" s="163"/>
      <c r="L39" s="161"/>
      <c r="M39" s="162"/>
      <c r="N39" s="162"/>
      <c r="O39" s="162"/>
      <c r="P39" s="163"/>
    </row>
    <row r="40" spans="1:16">
      <c r="A40" s="122">
        <f t="shared" si="6"/>
        <v>25</v>
      </c>
      <c r="B40" s="124"/>
      <c r="C40" s="125" t="s">
        <v>257</v>
      </c>
      <c r="D40" s="247" t="s">
        <v>84</v>
      </c>
      <c r="E40" s="121">
        <v>4</v>
      </c>
      <c r="F40" s="161"/>
      <c r="G40" s="162"/>
      <c r="H40" s="157"/>
      <c r="I40" s="157"/>
      <c r="J40" s="157"/>
      <c r="K40" s="163"/>
      <c r="L40" s="161"/>
      <c r="M40" s="162"/>
      <c r="N40" s="162"/>
      <c r="O40" s="162"/>
      <c r="P40" s="163"/>
    </row>
    <row r="41" spans="1:16">
      <c r="A41" s="122">
        <f t="shared" si="6"/>
        <v>26</v>
      </c>
      <c r="B41" s="124"/>
      <c r="C41" s="127" t="s">
        <v>258</v>
      </c>
      <c r="D41" s="247" t="s">
        <v>84</v>
      </c>
      <c r="E41" s="121">
        <v>4</v>
      </c>
      <c r="F41" s="161"/>
      <c r="G41" s="162"/>
      <c r="H41" s="157"/>
      <c r="I41" s="157"/>
      <c r="J41" s="157"/>
      <c r="K41" s="163"/>
      <c r="L41" s="161"/>
      <c r="M41" s="162"/>
      <c r="N41" s="162"/>
      <c r="O41" s="162"/>
      <c r="P41" s="163"/>
    </row>
    <row r="42" spans="1:16" ht="15.75" thickBot="1">
      <c r="A42" s="122">
        <f>IF(E42&gt;0,IF(E42&gt;0,1+MAX(#REF!),0),0)</f>
        <v>0</v>
      </c>
      <c r="B42" s="247"/>
      <c r="C42" s="248"/>
      <c r="D42" s="244"/>
      <c r="E42" s="246"/>
      <c r="F42" s="161">
        <f t="shared" si="0"/>
        <v>0</v>
      </c>
      <c r="G42" s="162">
        <f t="shared" si="1"/>
        <v>0</v>
      </c>
      <c r="H42" s="244"/>
      <c r="I42" s="244"/>
      <c r="J42" s="244"/>
      <c r="K42" s="163">
        <f t="shared" ref="K42" si="7">SUM(H42:J42)</f>
        <v>0</v>
      </c>
      <c r="L42" s="173">
        <f t="shared" si="3"/>
        <v>0</v>
      </c>
      <c r="M42" s="174">
        <f t="shared" si="4"/>
        <v>0</v>
      </c>
      <c r="N42" s="174">
        <f t="shared" si="4"/>
        <v>0</v>
      </c>
      <c r="O42" s="174">
        <f t="shared" si="4"/>
        <v>0</v>
      </c>
      <c r="P42" s="175">
        <f t="shared" si="5"/>
        <v>0</v>
      </c>
    </row>
    <row r="43" spans="1:16" ht="15.75" customHeight="1" thickBot="1">
      <c r="A43" s="328" t="s">
        <v>77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30"/>
      <c r="L43" s="167">
        <f>SUM(L15:L42)</f>
        <v>0</v>
      </c>
      <c r="M43" s="167">
        <f>SUM(M15:M42)</f>
        <v>0</v>
      </c>
      <c r="N43" s="167">
        <f>SUM(N15:N42)</f>
        <v>0</v>
      </c>
      <c r="O43" s="167">
        <f>SUM(O15:O42)</f>
        <v>0</v>
      </c>
      <c r="P43" s="168">
        <f>SUM(P15:P42)</f>
        <v>0</v>
      </c>
    </row>
    <row r="44" spans="1:16">
      <c r="A44" s="169"/>
      <c r="B44" s="169"/>
      <c r="C44" s="169"/>
      <c r="D44" s="169"/>
      <c r="E44" s="24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</row>
    <row r="45" spans="1:16">
      <c r="A45" s="169"/>
      <c r="B45" s="169"/>
      <c r="C45" s="169"/>
      <c r="D45" s="169"/>
      <c r="E45" s="24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</row>
    <row r="46" spans="1:16" s="135" customFormat="1" ht="11.25">
      <c r="A46" s="135" t="s">
        <v>72</v>
      </c>
      <c r="B46" s="169"/>
      <c r="C46" s="313" t="s">
        <v>294</v>
      </c>
      <c r="D46" s="313"/>
      <c r="E46" s="313"/>
      <c r="F46" s="313"/>
      <c r="G46" s="313"/>
      <c r="H46" s="313"/>
    </row>
    <row r="47" spans="1:16" s="135" customFormat="1" ht="11.25">
      <c r="A47" s="169"/>
      <c r="B47" s="169"/>
      <c r="C47" s="314" t="s">
        <v>73</v>
      </c>
      <c r="D47" s="314"/>
      <c r="E47" s="314"/>
      <c r="F47" s="314"/>
      <c r="G47" s="314"/>
      <c r="H47" s="314"/>
    </row>
    <row r="48" spans="1:16" s="135" customFormat="1" ht="11.25">
      <c r="A48" s="169"/>
      <c r="B48" s="169"/>
      <c r="C48" s="169"/>
      <c r="D48" s="169"/>
      <c r="E48" s="169"/>
      <c r="F48" s="169"/>
      <c r="G48" s="169"/>
      <c r="H48" s="169"/>
    </row>
    <row r="49" spans="1:8" s="135" customFormat="1" ht="11.25">
      <c r="A49" s="135" t="s">
        <v>287</v>
      </c>
      <c r="B49" s="169"/>
      <c r="C49" s="169"/>
      <c r="D49" s="169"/>
      <c r="E49" s="169"/>
      <c r="F49" s="169"/>
      <c r="G49" s="169"/>
      <c r="H49" s="169"/>
    </row>
  </sheetData>
  <mergeCells count="21">
    <mergeCell ref="A43:K43"/>
    <mergeCell ref="C46:H46"/>
    <mergeCell ref="C47:H47"/>
    <mergeCell ref="F13:K13"/>
    <mergeCell ref="L13:P13"/>
    <mergeCell ref="A13:A14"/>
    <mergeCell ref="B13:B14"/>
    <mergeCell ref="C13:C14"/>
    <mergeCell ref="D13:D14"/>
    <mergeCell ref="E13:E14"/>
    <mergeCell ref="D7:K7"/>
    <mergeCell ref="D8:K8"/>
    <mergeCell ref="K11:L11"/>
    <mergeCell ref="A9:P9"/>
    <mergeCell ref="J10:M10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P50"/>
  <sheetViews>
    <sheetView zoomScaleNormal="100" workbookViewId="0">
      <selection activeCell="F12" sqref="F12"/>
    </sheetView>
  </sheetViews>
  <sheetFormatPr defaultColWidth="9.140625" defaultRowHeight="15"/>
  <cols>
    <col min="1" max="1" width="4.140625" style="178" customWidth="1"/>
    <col min="2" max="2" width="5.7109375" style="178" customWidth="1"/>
    <col min="3" max="3" width="39.42578125" style="178" customWidth="1"/>
    <col min="4" max="4" width="5.42578125" style="178" customWidth="1"/>
    <col min="5" max="5" width="8.7109375" style="178" customWidth="1"/>
    <col min="6" max="6" width="6.28515625" style="178" customWidth="1"/>
    <col min="7" max="7" width="4.28515625" style="178" customWidth="1"/>
    <col min="8" max="10" width="6.7109375" style="178" customWidth="1"/>
    <col min="11" max="11" width="7.5703125" style="178" customWidth="1"/>
    <col min="12" max="15" width="7.7109375" style="178" customWidth="1"/>
    <col min="16" max="16" width="9" style="178" customWidth="1"/>
    <col min="17" max="16384" width="9.140625" style="178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140"/>
      <c r="L1" s="134"/>
      <c r="M1" s="134"/>
      <c r="N1" s="134"/>
      <c r="O1" s="137" t="s">
        <v>74</v>
      </c>
      <c r="P1" s="138">
        <f>Kopsavilkums!A26</f>
        <v>9</v>
      </c>
    </row>
    <row r="2" spans="1:16">
      <c r="A2" s="331" t="s">
        <v>71</v>
      </c>
      <c r="B2" s="331"/>
      <c r="C2" s="331"/>
      <c r="D2" s="331"/>
      <c r="E2" s="331"/>
      <c r="F2" s="331"/>
      <c r="G2" s="331"/>
      <c r="H2" s="331"/>
      <c r="I2" s="331"/>
      <c r="J2" s="331"/>
      <c r="K2" s="140"/>
      <c r="L2" s="134"/>
      <c r="M2" s="134"/>
      <c r="N2" s="134"/>
      <c r="O2" s="134"/>
      <c r="P2" s="140"/>
    </row>
    <row r="3" spans="1:16">
      <c r="A3" s="139"/>
      <c r="B3" s="139"/>
      <c r="C3" s="332" t="s">
        <v>18</v>
      </c>
      <c r="D3" s="332"/>
      <c r="E3" s="332"/>
      <c r="F3" s="332"/>
      <c r="G3" s="332"/>
      <c r="H3" s="332"/>
      <c r="I3" s="332"/>
      <c r="J3" s="139"/>
      <c r="K3" s="140"/>
      <c r="L3" s="134"/>
      <c r="M3" s="134"/>
      <c r="N3" s="134"/>
      <c r="O3" s="134"/>
      <c r="P3" s="140"/>
    </row>
    <row r="4" spans="1:16">
      <c r="A4" s="134"/>
      <c r="B4" s="134"/>
      <c r="C4" s="137" t="s">
        <v>53</v>
      </c>
      <c r="D4" s="337" t="s">
        <v>284</v>
      </c>
      <c r="E4" s="337"/>
      <c r="F4" s="337"/>
      <c r="G4" s="337"/>
      <c r="H4" s="337"/>
      <c r="I4" s="337"/>
      <c r="J4" s="337"/>
      <c r="K4" s="337"/>
      <c r="L4" s="134"/>
      <c r="M4" s="134"/>
      <c r="N4" s="134"/>
      <c r="O4" s="134"/>
      <c r="P4" s="140"/>
    </row>
    <row r="5" spans="1:16">
      <c r="A5" s="134"/>
      <c r="B5" s="134"/>
      <c r="C5" s="137" t="s">
        <v>19</v>
      </c>
      <c r="D5" s="337" t="s">
        <v>284</v>
      </c>
      <c r="E5" s="337"/>
      <c r="F5" s="337"/>
      <c r="G5" s="337"/>
      <c r="H5" s="337"/>
      <c r="I5" s="337"/>
      <c r="J5" s="337"/>
      <c r="K5" s="337"/>
      <c r="L5" s="134"/>
      <c r="M5" s="134"/>
      <c r="N5" s="134"/>
      <c r="O5" s="134"/>
      <c r="P5" s="140"/>
    </row>
    <row r="6" spans="1:16">
      <c r="A6" s="134"/>
      <c r="B6" s="134"/>
      <c r="C6" s="137" t="s">
        <v>54</v>
      </c>
      <c r="D6" s="337" t="s">
        <v>283</v>
      </c>
      <c r="E6" s="337"/>
      <c r="F6" s="337"/>
      <c r="G6" s="337"/>
      <c r="H6" s="337"/>
      <c r="I6" s="337"/>
      <c r="J6" s="337"/>
      <c r="K6" s="337"/>
      <c r="L6" s="134"/>
      <c r="M6" s="134"/>
      <c r="N6" s="134"/>
      <c r="O6" s="134"/>
      <c r="P6" s="140"/>
    </row>
    <row r="7" spans="1:16">
      <c r="A7" s="134"/>
      <c r="B7" s="134"/>
      <c r="C7" s="137" t="s">
        <v>55</v>
      </c>
      <c r="D7" s="337" t="s">
        <v>293</v>
      </c>
      <c r="E7" s="337"/>
      <c r="F7" s="337"/>
      <c r="G7" s="337"/>
      <c r="H7" s="337"/>
      <c r="I7" s="337"/>
      <c r="J7" s="337"/>
      <c r="K7" s="337"/>
      <c r="L7" s="134"/>
      <c r="M7" s="134"/>
      <c r="N7" s="134"/>
      <c r="O7" s="134"/>
      <c r="P7" s="140"/>
    </row>
    <row r="8" spans="1:16">
      <c r="A8" s="134"/>
      <c r="B8" s="134"/>
      <c r="C8" s="141" t="s">
        <v>21</v>
      </c>
      <c r="D8" s="337"/>
      <c r="E8" s="337"/>
      <c r="F8" s="337"/>
      <c r="G8" s="337"/>
      <c r="H8" s="337"/>
      <c r="I8" s="337"/>
      <c r="J8" s="337"/>
      <c r="K8" s="337"/>
      <c r="L8" s="134"/>
      <c r="M8" s="134"/>
      <c r="N8" s="134"/>
      <c r="O8" s="134"/>
      <c r="P8" s="140"/>
    </row>
    <row r="9" spans="1:16" ht="15" customHeight="1">
      <c r="A9" s="316" t="s">
        <v>80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</row>
    <row r="10" spans="1:16">
      <c r="A10" s="134"/>
      <c r="B10" s="134"/>
      <c r="C10" s="134"/>
      <c r="D10" s="142"/>
      <c r="E10" s="134"/>
      <c r="F10" s="134"/>
      <c r="G10" s="134"/>
      <c r="H10" s="134"/>
      <c r="I10" s="134"/>
      <c r="J10" s="315" t="s">
        <v>56</v>
      </c>
      <c r="K10" s="315"/>
      <c r="L10" s="315"/>
      <c r="M10" s="315"/>
      <c r="N10" s="143">
        <f>P44</f>
        <v>0</v>
      </c>
      <c r="O10" s="134"/>
      <c r="P10" s="140"/>
    </row>
    <row r="11" spans="1:16">
      <c r="A11" s="180"/>
      <c r="B11" s="180"/>
      <c r="C11" s="134"/>
      <c r="D11" s="180"/>
      <c r="E11" s="180"/>
      <c r="F11" s="134"/>
      <c r="G11" s="134"/>
      <c r="H11" s="134"/>
      <c r="I11" s="134"/>
      <c r="J11" s="134"/>
      <c r="K11" s="317" t="s">
        <v>9</v>
      </c>
      <c r="L11" s="317"/>
      <c r="M11" s="176" t="s">
        <v>288</v>
      </c>
      <c r="N11" s="177"/>
      <c r="O11" s="134"/>
      <c r="P11" s="140"/>
    </row>
    <row r="12" spans="1:16" ht="15.75" thickBot="1">
      <c r="A12" s="180"/>
      <c r="B12" s="180"/>
      <c r="C12" s="134"/>
      <c r="D12" s="180"/>
      <c r="E12" s="180"/>
      <c r="F12" s="134"/>
      <c r="G12" s="134"/>
      <c r="H12" s="134"/>
      <c r="I12" s="134"/>
      <c r="J12" s="134"/>
      <c r="K12" s="145"/>
      <c r="L12" s="145"/>
      <c r="M12" s="136"/>
      <c r="N12" s="136"/>
      <c r="O12" s="134"/>
      <c r="P12" s="140"/>
    </row>
    <row r="13" spans="1:16" ht="15.75" customHeight="1" thickBot="1">
      <c r="A13" s="318" t="s">
        <v>25</v>
      </c>
      <c r="B13" s="320" t="s">
        <v>57</v>
      </c>
      <c r="C13" s="322" t="s">
        <v>58</v>
      </c>
      <c r="D13" s="324" t="s">
        <v>59</v>
      </c>
      <c r="E13" s="326" t="s">
        <v>60</v>
      </c>
      <c r="F13" s="333" t="s">
        <v>61</v>
      </c>
      <c r="G13" s="334"/>
      <c r="H13" s="334"/>
      <c r="I13" s="334"/>
      <c r="J13" s="334"/>
      <c r="K13" s="335"/>
      <c r="L13" s="336" t="s">
        <v>62</v>
      </c>
      <c r="M13" s="334"/>
      <c r="N13" s="334"/>
      <c r="O13" s="334"/>
      <c r="P13" s="335"/>
    </row>
    <row r="14" spans="1:16" ht="78.75" customHeight="1" thickBot="1">
      <c r="A14" s="339"/>
      <c r="B14" s="340"/>
      <c r="C14" s="341"/>
      <c r="D14" s="342"/>
      <c r="E14" s="343"/>
      <c r="F14" s="146" t="s">
        <v>63</v>
      </c>
      <c r="G14" s="147" t="s">
        <v>69</v>
      </c>
      <c r="H14" s="147" t="s">
        <v>64</v>
      </c>
      <c r="I14" s="147" t="s">
        <v>79</v>
      </c>
      <c r="J14" s="147" t="s">
        <v>66</v>
      </c>
      <c r="K14" s="148" t="s">
        <v>67</v>
      </c>
      <c r="L14" s="149" t="s">
        <v>63</v>
      </c>
      <c r="M14" s="147" t="s">
        <v>64</v>
      </c>
      <c r="N14" s="147" t="s">
        <v>65</v>
      </c>
      <c r="O14" s="147" t="s">
        <v>66</v>
      </c>
      <c r="P14" s="148" t="s">
        <v>67</v>
      </c>
    </row>
    <row r="15" spans="1:16">
      <c r="A15" s="250"/>
      <c r="B15" s="251"/>
      <c r="C15" s="252"/>
      <c r="D15" s="251"/>
      <c r="E15" s="253"/>
      <c r="F15" s="196">
        <f t="shared" ref="F15:F43" si="0">IF(H15&gt;0.001,H15/G15,0)</f>
        <v>0</v>
      </c>
      <c r="G15" s="162">
        <f t="shared" ref="G15:G43" si="1">IF(H15&gt;0.001,5,0)</f>
        <v>0</v>
      </c>
      <c r="H15" s="244"/>
      <c r="I15" s="244"/>
      <c r="J15" s="244"/>
      <c r="K15" s="163">
        <f t="shared" ref="K15" si="2">SUM(H15:J15)</f>
        <v>0</v>
      </c>
      <c r="L15" s="215">
        <f t="shared" ref="L15:L43" si="3">ROUND($E15*F15,2)</f>
        <v>0</v>
      </c>
      <c r="M15" s="216">
        <f t="shared" ref="M15:O43" si="4">ROUND($E15*H15,2)</f>
        <v>0</v>
      </c>
      <c r="N15" s="216">
        <f t="shared" si="4"/>
        <v>0</v>
      </c>
      <c r="O15" s="216">
        <f t="shared" si="4"/>
        <v>0</v>
      </c>
      <c r="P15" s="217">
        <f t="shared" ref="P15:P43" si="5">SUM(M15:O15)</f>
        <v>0</v>
      </c>
    </row>
    <row r="16" spans="1:16">
      <c r="A16" s="122">
        <f>IF(E16&gt;0,IF(E16&gt;0,1+MAX(A15),0),0)</f>
        <v>0</v>
      </c>
      <c r="B16" s="244"/>
      <c r="C16" s="123" t="s">
        <v>259</v>
      </c>
      <c r="D16" s="121"/>
      <c r="E16" s="254"/>
      <c r="F16" s="196">
        <f t="shared" si="0"/>
        <v>0</v>
      </c>
      <c r="G16" s="162">
        <f t="shared" ref="G16" si="6">IF(H16&gt;0.001,7,0)</f>
        <v>0</v>
      </c>
      <c r="H16" s="157">
        <v>0</v>
      </c>
      <c r="I16" s="157">
        <v>0</v>
      </c>
      <c r="J16" s="157">
        <v>0</v>
      </c>
      <c r="K16" s="163">
        <f t="shared" ref="K16" si="7">SUM(H16:J16)</f>
        <v>0</v>
      </c>
      <c r="L16" s="161">
        <f t="shared" si="3"/>
        <v>0</v>
      </c>
      <c r="M16" s="162">
        <f t="shared" si="4"/>
        <v>0</v>
      </c>
      <c r="N16" s="162">
        <f t="shared" si="4"/>
        <v>0</v>
      </c>
      <c r="O16" s="162">
        <f t="shared" si="4"/>
        <v>0</v>
      </c>
      <c r="P16" s="163">
        <f t="shared" si="5"/>
        <v>0</v>
      </c>
    </row>
    <row r="17" spans="1:16">
      <c r="A17" s="122">
        <f t="shared" ref="A17:A42" si="8">IF(E17&gt;0,IF(E17&gt;0,1+MAX(A16),0),0)</f>
        <v>1</v>
      </c>
      <c r="B17" s="244"/>
      <c r="C17" s="123" t="s">
        <v>260</v>
      </c>
      <c r="D17" s="121" t="s">
        <v>261</v>
      </c>
      <c r="E17" s="254">
        <v>30</v>
      </c>
      <c r="F17" s="196"/>
      <c r="G17" s="162"/>
      <c r="H17" s="157"/>
      <c r="I17" s="157"/>
      <c r="J17" s="157"/>
      <c r="K17" s="163"/>
      <c r="L17" s="161"/>
      <c r="M17" s="162"/>
      <c r="N17" s="162"/>
      <c r="O17" s="162"/>
      <c r="P17" s="163"/>
    </row>
    <row r="18" spans="1:16" ht="34.5">
      <c r="A18" s="122">
        <f t="shared" si="8"/>
        <v>2</v>
      </c>
      <c r="B18" s="244"/>
      <c r="C18" s="123" t="s">
        <v>262</v>
      </c>
      <c r="D18" s="121" t="s">
        <v>261</v>
      </c>
      <c r="E18" s="254">
        <v>15</v>
      </c>
      <c r="F18" s="196"/>
      <c r="G18" s="162"/>
      <c r="H18" s="157"/>
      <c r="I18" s="157"/>
      <c r="J18" s="157"/>
      <c r="K18" s="163"/>
      <c r="L18" s="161"/>
      <c r="M18" s="162"/>
      <c r="N18" s="162"/>
      <c r="O18" s="162"/>
      <c r="P18" s="163"/>
    </row>
    <row r="19" spans="1:16" ht="23.25">
      <c r="A19" s="122">
        <f t="shared" si="8"/>
        <v>3</v>
      </c>
      <c r="B19" s="244"/>
      <c r="C19" s="123" t="s">
        <v>263</v>
      </c>
      <c r="D19" s="121" t="s">
        <v>261</v>
      </c>
      <c r="E19" s="254">
        <v>15</v>
      </c>
      <c r="F19" s="196"/>
      <c r="G19" s="162"/>
      <c r="H19" s="157"/>
      <c r="I19" s="157"/>
      <c r="J19" s="157"/>
      <c r="K19" s="163"/>
      <c r="L19" s="161"/>
      <c r="M19" s="162"/>
      <c r="N19" s="162"/>
      <c r="O19" s="162"/>
      <c r="P19" s="163"/>
    </row>
    <row r="20" spans="1:16" ht="23.25">
      <c r="A20" s="122">
        <f t="shared" si="8"/>
        <v>4</v>
      </c>
      <c r="B20" s="244"/>
      <c r="C20" s="123" t="s">
        <v>264</v>
      </c>
      <c r="D20" s="121" t="s">
        <v>261</v>
      </c>
      <c r="E20" s="254">
        <v>13</v>
      </c>
      <c r="F20" s="196"/>
      <c r="G20" s="162"/>
      <c r="H20" s="157"/>
      <c r="I20" s="157"/>
      <c r="J20" s="157"/>
      <c r="K20" s="163"/>
      <c r="L20" s="161"/>
      <c r="M20" s="162"/>
      <c r="N20" s="162"/>
      <c r="O20" s="162"/>
      <c r="P20" s="163"/>
    </row>
    <row r="21" spans="1:16" ht="23.25">
      <c r="A21" s="122">
        <f t="shared" si="8"/>
        <v>5</v>
      </c>
      <c r="B21" s="244"/>
      <c r="C21" s="123" t="s">
        <v>265</v>
      </c>
      <c r="D21" s="121" t="s">
        <v>261</v>
      </c>
      <c r="E21" s="254">
        <v>2</v>
      </c>
      <c r="F21" s="196"/>
      <c r="G21" s="162"/>
      <c r="H21" s="157"/>
      <c r="I21" s="157"/>
      <c r="J21" s="157"/>
      <c r="K21" s="163"/>
      <c r="L21" s="161"/>
      <c r="M21" s="162"/>
      <c r="N21" s="162"/>
      <c r="O21" s="162"/>
      <c r="P21" s="163"/>
    </row>
    <row r="22" spans="1:16">
      <c r="A22" s="122">
        <f t="shared" si="8"/>
        <v>6</v>
      </c>
      <c r="B22" s="244"/>
      <c r="C22" s="123" t="s">
        <v>266</v>
      </c>
      <c r="D22" s="121" t="s">
        <v>132</v>
      </c>
      <c r="E22" s="254">
        <v>130</v>
      </c>
      <c r="F22" s="196"/>
      <c r="G22" s="162"/>
      <c r="H22" s="191"/>
      <c r="I22" s="191"/>
      <c r="J22" s="191"/>
      <c r="K22" s="163"/>
      <c r="L22" s="161"/>
      <c r="M22" s="162"/>
      <c r="N22" s="162"/>
      <c r="O22" s="162"/>
      <c r="P22" s="163"/>
    </row>
    <row r="23" spans="1:16">
      <c r="A23" s="122">
        <f t="shared" si="8"/>
        <v>7</v>
      </c>
      <c r="B23" s="247"/>
      <c r="C23" s="123" t="s">
        <v>267</v>
      </c>
      <c r="D23" s="121" t="s">
        <v>132</v>
      </c>
      <c r="E23" s="254">
        <v>80</v>
      </c>
      <c r="F23" s="196"/>
      <c r="G23" s="162"/>
      <c r="H23" s="191"/>
      <c r="I23" s="191"/>
      <c r="J23" s="191"/>
      <c r="K23" s="163"/>
      <c r="L23" s="161"/>
      <c r="M23" s="162"/>
      <c r="N23" s="162"/>
      <c r="O23" s="162"/>
      <c r="P23" s="163"/>
    </row>
    <row r="24" spans="1:16">
      <c r="A24" s="122">
        <f t="shared" si="8"/>
        <v>8</v>
      </c>
      <c r="B24" s="124"/>
      <c r="C24" s="123" t="s">
        <v>268</v>
      </c>
      <c r="D24" s="121" t="s">
        <v>132</v>
      </c>
      <c r="E24" s="254">
        <v>25</v>
      </c>
      <c r="F24" s="196"/>
      <c r="G24" s="162"/>
      <c r="H24" s="191"/>
      <c r="I24" s="191"/>
      <c r="J24" s="191"/>
      <c r="K24" s="163"/>
      <c r="L24" s="161"/>
      <c r="M24" s="162"/>
      <c r="N24" s="162"/>
      <c r="O24" s="162"/>
      <c r="P24" s="163"/>
    </row>
    <row r="25" spans="1:16">
      <c r="A25" s="122">
        <f t="shared" si="8"/>
        <v>9</v>
      </c>
      <c r="B25" s="124"/>
      <c r="C25" s="123" t="s">
        <v>269</v>
      </c>
      <c r="D25" s="121" t="s">
        <v>132</v>
      </c>
      <c r="E25" s="254">
        <v>15</v>
      </c>
      <c r="F25" s="196"/>
      <c r="G25" s="162"/>
      <c r="H25" s="191"/>
      <c r="I25" s="191"/>
      <c r="J25" s="191"/>
      <c r="K25" s="163"/>
      <c r="L25" s="161"/>
      <c r="M25" s="162"/>
      <c r="N25" s="162"/>
      <c r="O25" s="162"/>
      <c r="P25" s="163"/>
    </row>
    <row r="26" spans="1:16">
      <c r="A26" s="122">
        <f t="shared" si="8"/>
        <v>10</v>
      </c>
      <c r="B26" s="124"/>
      <c r="C26" s="123" t="s">
        <v>270</v>
      </c>
      <c r="D26" s="121" t="s">
        <v>132</v>
      </c>
      <c r="E26" s="254">
        <v>70</v>
      </c>
      <c r="F26" s="196"/>
      <c r="G26" s="162"/>
      <c r="H26" s="191"/>
      <c r="I26" s="191"/>
      <c r="J26" s="191"/>
      <c r="K26" s="163"/>
      <c r="L26" s="161"/>
      <c r="M26" s="162"/>
      <c r="N26" s="162"/>
      <c r="O26" s="162"/>
      <c r="P26" s="163"/>
    </row>
    <row r="27" spans="1:16" ht="34.5">
      <c r="A27" s="122">
        <f t="shared" si="8"/>
        <v>11</v>
      </c>
      <c r="B27" s="124"/>
      <c r="C27" s="123" t="s">
        <v>299</v>
      </c>
      <c r="D27" s="121" t="s">
        <v>132</v>
      </c>
      <c r="E27" s="254">
        <v>150</v>
      </c>
      <c r="F27" s="196"/>
      <c r="G27" s="162"/>
      <c r="H27" s="191"/>
      <c r="I27" s="191"/>
      <c r="J27" s="191"/>
      <c r="K27" s="163"/>
      <c r="L27" s="161"/>
      <c r="M27" s="162"/>
      <c r="N27" s="162"/>
      <c r="O27" s="162"/>
      <c r="P27" s="163"/>
    </row>
    <row r="28" spans="1:16" ht="34.5">
      <c r="A28" s="122">
        <f t="shared" si="8"/>
        <v>12</v>
      </c>
      <c r="B28" s="124"/>
      <c r="C28" s="123" t="s">
        <v>300</v>
      </c>
      <c r="D28" s="121" t="s">
        <v>132</v>
      </c>
      <c r="E28" s="254">
        <v>90</v>
      </c>
      <c r="F28" s="196"/>
      <c r="G28" s="162"/>
      <c r="H28" s="191"/>
      <c r="I28" s="191"/>
      <c r="J28" s="191"/>
      <c r="K28" s="163"/>
      <c r="L28" s="161"/>
      <c r="M28" s="162"/>
      <c r="N28" s="162"/>
      <c r="O28" s="162"/>
      <c r="P28" s="163"/>
    </row>
    <row r="29" spans="1:16" ht="34.5">
      <c r="A29" s="122">
        <f t="shared" si="8"/>
        <v>13</v>
      </c>
      <c r="B29" s="124"/>
      <c r="C29" s="123" t="s">
        <v>301</v>
      </c>
      <c r="D29" s="121" t="s">
        <v>132</v>
      </c>
      <c r="E29" s="254">
        <v>30</v>
      </c>
      <c r="F29" s="196"/>
      <c r="G29" s="162"/>
      <c r="H29" s="191"/>
      <c r="I29" s="191"/>
      <c r="J29" s="191"/>
      <c r="K29" s="163"/>
      <c r="L29" s="161"/>
      <c r="M29" s="162"/>
      <c r="N29" s="162"/>
      <c r="O29" s="162"/>
      <c r="P29" s="163"/>
    </row>
    <row r="30" spans="1:16" ht="34.5">
      <c r="A30" s="122">
        <f t="shared" si="8"/>
        <v>14</v>
      </c>
      <c r="B30" s="124"/>
      <c r="C30" s="123" t="s">
        <v>302</v>
      </c>
      <c r="D30" s="121" t="s">
        <v>132</v>
      </c>
      <c r="E30" s="254">
        <v>15</v>
      </c>
      <c r="F30" s="196"/>
      <c r="G30" s="162"/>
      <c r="H30" s="157"/>
      <c r="I30" s="157"/>
      <c r="J30" s="157"/>
      <c r="K30" s="163"/>
      <c r="L30" s="161"/>
      <c r="M30" s="162"/>
      <c r="N30" s="162"/>
      <c r="O30" s="162"/>
      <c r="P30" s="163"/>
    </row>
    <row r="31" spans="1:16" ht="34.5">
      <c r="A31" s="122">
        <f t="shared" si="8"/>
        <v>15</v>
      </c>
      <c r="B31" s="124"/>
      <c r="C31" s="123" t="s">
        <v>303</v>
      </c>
      <c r="D31" s="121" t="s">
        <v>132</v>
      </c>
      <c r="E31" s="254">
        <v>80</v>
      </c>
      <c r="F31" s="196"/>
      <c r="G31" s="162"/>
      <c r="H31" s="157"/>
      <c r="I31" s="157"/>
      <c r="J31" s="157"/>
      <c r="K31" s="163"/>
      <c r="L31" s="161"/>
      <c r="M31" s="162"/>
      <c r="N31" s="162"/>
      <c r="O31" s="162"/>
      <c r="P31" s="163"/>
    </row>
    <row r="32" spans="1:16">
      <c r="A32" s="122">
        <f t="shared" si="8"/>
        <v>16</v>
      </c>
      <c r="B32" s="124"/>
      <c r="C32" s="123" t="s">
        <v>271</v>
      </c>
      <c r="D32" s="121" t="s">
        <v>272</v>
      </c>
      <c r="E32" s="254">
        <v>1</v>
      </c>
      <c r="F32" s="196"/>
      <c r="G32" s="162"/>
      <c r="H32" s="157"/>
      <c r="I32" s="157"/>
      <c r="J32" s="157"/>
      <c r="K32" s="163"/>
      <c r="L32" s="161"/>
      <c r="M32" s="162"/>
      <c r="N32" s="162"/>
      <c r="O32" s="162"/>
      <c r="P32" s="163"/>
    </row>
    <row r="33" spans="1:16">
      <c r="A33" s="122">
        <f t="shared" si="8"/>
        <v>17</v>
      </c>
      <c r="B33" s="124"/>
      <c r="C33" s="123" t="s">
        <v>273</v>
      </c>
      <c r="D33" s="121" t="s">
        <v>272</v>
      </c>
      <c r="E33" s="254">
        <v>1</v>
      </c>
      <c r="F33" s="196"/>
      <c r="G33" s="162"/>
      <c r="H33" s="157"/>
      <c r="I33" s="157"/>
      <c r="J33" s="157"/>
      <c r="K33" s="163"/>
      <c r="L33" s="161"/>
      <c r="M33" s="162"/>
      <c r="N33" s="162"/>
      <c r="O33" s="162"/>
      <c r="P33" s="163"/>
    </row>
    <row r="34" spans="1:16">
      <c r="A34" s="122">
        <f t="shared" si="8"/>
        <v>18</v>
      </c>
      <c r="B34" s="124"/>
      <c r="C34" s="123" t="s">
        <v>274</v>
      </c>
      <c r="D34" s="121" t="s">
        <v>272</v>
      </c>
      <c r="E34" s="254">
        <v>1</v>
      </c>
      <c r="F34" s="196"/>
      <c r="G34" s="162"/>
      <c r="H34" s="157"/>
      <c r="I34" s="157"/>
      <c r="J34" s="157"/>
      <c r="K34" s="163"/>
      <c r="L34" s="161"/>
      <c r="M34" s="162"/>
      <c r="N34" s="162"/>
      <c r="O34" s="162"/>
      <c r="P34" s="163"/>
    </row>
    <row r="35" spans="1:16">
      <c r="A35" s="122">
        <f t="shared" si="8"/>
        <v>19</v>
      </c>
      <c r="B35" s="124"/>
      <c r="C35" s="123" t="s">
        <v>275</v>
      </c>
      <c r="D35" s="121" t="s">
        <v>272</v>
      </c>
      <c r="E35" s="254">
        <v>1</v>
      </c>
      <c r="F35" s="196"/>
      <c r="G35" s="162"/>
      <c r="H35" s="157"/>
      <c r="I35" s="157"/>
      <c r="J35" s="157"/>
      <c r="K35" s="163"/>
      <c r="L35" s="161"/>
      <c r="M35" s="162"/>
      <c r="N35" s="162"/>
      <c r="O35" s="162"/>
      <c r="P35" s="163"/>
    </row>
    <row r="36" spans="1:16">
      <c r="A36" s="122">
        <f t="shared" si="8"/>
        <v>20</v>
      </c>
      <c r="B36" s="124"/>
      <c r="C36" s="123" t="s">
        <v>276</v>
      </c>
      <c r="D36" s="121" t="s">
        <v>272</v>
      </c>
      <c r="E36" s="254">
        <v>1</v>
      </c>
      <c r="F36" s="196"/>
      <c r="G36" s="162"/>
      <c r="H36" s="157"/>
      <c r="I36" s="157"/>
      <c r="J36" s="157"/>
      <c r="K36" s="163"/>
      <c r="L36" s="161"/>
      <c r="M36" s="162"/>
      <c r="N36" s="162"/>
      <c r="O36" s="162"/>
      <c r="P36" s="163"/>
    </row>
    <row r="37" spans="1:16">
      <c r="A37" s="122">
        <f t="shared" si="8"/>
        <v>21</v>
      </c>
      <c r="B37" s="124"/>
      <c r="C37" s="123" t="s">
        <v>277</v>
      </c>
      <c r="D37" s="121" t="s">
        <v>272</v>
      </c>
      <c r="E37" s="254">
        <v>1</v>
      </c>
      <c r="F37" s="196"/>
      <c r="G37" s="162"/>
      <c r="H37" s="157"/>
      <c r="I37" s="157"/>
      <c r="J37" s="157"/>
      <c r="K37" s="163"/>
      <c r="L37" s="161"/>
      <c r="M37" s="162"/>
      <c r="N37" s="162"/>
      <c r="O37" s="162"/>
      <c r="P37" s="163"/>
    </row>
    <row r="38" spans="1:16">
      <c r="A38" s="122">
        <f t="shared" si="8"/>
        <v>22</v>
      </c>
      <c r="B38" s="124"/>
      <c r="C38" s="123" t="s">
        <v>278</v>
      </c>
      <c r="D38" s="121" t="s">
        <v>272</v>
      </c>
      <c r="E38" s="254">
        <v>1</v>
      </c>
      <c r="F38" s="196"/>
      <c r="G38" s="162"/>
      <c r="H38" s="157"/>
      <c r="I38" s="157"/>
      <c r="J38" s="157"/>
      <c r="K38" s="163"/>
      <c r="L38" s="161"/>
      <c r="M38" s="162"/>
      <c r="N38" s="162"/>
      <c r="O38" s="162"/>
      <c r="P38" s="163"/>
    </row>
    <row r="39" spans="1:16">
      <c r="A39" s="122">
        <f t="shared" si="8"/>
        <v>23</v>
      </c>
      <c r="B39" s="124"/>
      <c r="C39" s="123" t="s">
        <v>279</v>
      </c>
      <c r="D39" s="121" t="s">
        <v>272</v>
      </c>
      <c r="E39" s="254">
        <v>1</v>
      </c>
      <c r="F39" s="196"/>
      <c r="G39" s="162"/>
      <c r="H39" s="157"/>
      <c r="I39" s="157"/>
      <c r="J39" s="157"/>
      <c r="K39" s="163"/>
      <c r="L39" s="161"/>
      <c r="M39" s="162"/>
      <c r="N39" s="162"/>
      <c r="O39" s="162"/>
      <c r="P39" s="163"/>
    </row>
    <row r="40" spans="1:16">
      <c r="A40" s="122">
        <f t="shared" si="8"/>
        <v>24</v>
      </c>
      <c r="B40" s="124"/>
      <c r="C40" s="123" t="s">
        <v>280</v>
      </c>
      <c r="D40" s="121" t="s">
        <v>272</v>
      </c>
      <c r="E40" s="254">
        <v>1</v>
      </c>
      <c r="F40" s="196"/>
      <c r="G40" s="162"/>
      <c r="H40" s="157"/>
      <c r="I40" s="157"/>
      <c r="J40" s="157"/>
      <c r="K40" s="163"/>
      <c r="L40" s="161"/>
      <c r="M40" s="162"/>
      <c r="N40" s="162"/>
      <c r="O40" s="162"/>
      <c r="P40" s="163"/>
    </row>
    <row r="41" spans="1:16">
      <c r="A41" s="122">
        <f t="shared" si="8"/>
        <v>25</v>
      </c>
      <c r="B41" s="124"/>
      <c r="C41" s="123" t="s">
        <v>281</v>
      </c>
      <c r="D41" s="121" t="s">
        <v>272</v>
      </c>
      <c r="E41" s="254">
        <v>1</v>
      </c>
      <c r="F41" s="196"/>
      <c r="G41" s="162"/>
      <c r="H41" s="157"/>
      <c r="I41" s="157"/>
      <c r="J41" s="157"/>
      <c r="K41" s="163"/>
      <c r="L41" s="161"/>
      <c r="M41" s="162"/>
      <c r="N41" s="162"/>
      <c r="O41" s="162"/>
      <c r="P41" s="163"/>
    </row>
    <row r="42" spans="1:16">
      <c r="A42" s="122">
        <f t="shared" si="8"/>
        <v>26</v>
      </c>
      <c r="B42" s="124"/>
      <c r="C42" s="123" t="s">
        <v>282</v>
      </c>
      <c r="D42" s="121" t="s">
        <v>272</v>
      </c>
      <c r="E42" s="254">
        <v>1</v>
      </c>
      <c r="F42" s="196"/>
      <c r="G42" s="162"/>
      <c r="H42" s="157"/>
      <c r="I42" s="157"/>
      <c r="J42" s="157"/>
      <c r="K42" s="163"/>
      <c r="L42" s="161"/>
      <c r="M42" s="162"/>
      <c r="N42" s="162"/>
      <c r="O42" s="162"/>
      <c r="P42" s="163"/>
    </row>
    <row r="43" spans="1:16" ht="15.75" thickBot="1">
      <c r="A43" s="255">
        <f>IF(E43&gt;0,IF(E43&gt;0,1+MAX(#REF!),0),0)</f>
        <v>0</v>
      </c>
      <c r="B43" s="256"/>
      <c r="C43" s="257"/>
      <c r="D43" s="258"/>
      <c r="E43" s="259"/>
      <c r="F43" s="196">
        <f t="shared" si="0"/>
        <v>0</v>
      </c>
      <c r="G43" s="162">
        <f t="shared" si="1"/>
        <v>0</v>
      </c>
      <c r="H43" s="244"/>
      <c r="I43" s="244"/>
      <c r="J43" s="244"/>
      <c r="K43" s="163">
        <f t="shared" ref="K43" si="9">SUM(H43:J43)</f>
        <v>0</v>
      </c>
      <c r="L43" s="173">
        <f t="shared" si="3"/>
        <v>0</v>
      </c>
      <c r="M43" s="174">
        <f t="shared" si="4"/>
        <v>0</v>
      </c>
      <c r="N43" s="174">
        <f t="shared" si="4"/>
        <v>0</v>
      </c>
      <c r="O43" s="174">
        <f t="shared" si="4"/>
        <v>0</v>
      </c>
      <c r="P43" s="175">
        <f t="shared" si="5"/>
        <v>0</v>
      </c>
    </row>
    <row r="44" spans="1:16" ht="15.75" customHeight="1" thickBot="1">
      <c r="A44" s="368" t="s">
        <v>77</v>
      </c>
      <c r="B44" s="369"/>
      <c r="C44" s="369"/>
      <c r="D44" s="369"/>
      <c r="E44" s="369"/>
      <c r="F44" s="329"/>
      <c r="G44" s="329"/>
      <c r="H44" s="329"/>
      <c r="I44" s="329"/>
      <c r="J44" s="329"/>
      <c r="K44" s="330"/>
      <c r="L44" s="167">
        <f>SUM(L15:L43)</f>
        <v>0</v>
      </c>
      <c r="M44" s="167">
        <f>SUM(M15:M43)</f>
        <v>0</v>
      </c>
      <c r="N44" s="167">
        <f>SUM(N15:N43)</f>
        <v>0</v>
      </c>
      <c r="O44" s="167">
        <f>SUM(O15:O43)</f>
        <v>0</v>
      </c>
      <c r="P44" s="168">
        <f>SUM(P15:P43)</f>
        <v>0</v>
      </c>
    </row>
    <row r="45" spans="1:16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</row>
    <row r="46" spans="1:16">
      <c r="A46" s="169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</row>
    <row r="47" spans="1:16" s="135" customFormat="1" ht="11.25">
      <c r="A47" s="135" t="s">
        <v>72</v>
      </c>
      <c r="B47" s="169"/>
      <c r="C47" s="313" t="s">
        <v>294</v>
      </c>
      <c r="D47" s="313"/>
      <c r="E47" s="313"/>
      <c r="F47" s="313"/>
      <c r="G47" s="313"/>
      <c r="H47" s="313"/>
    </row>
    <row r="48" spans="1:16" s="135" customFormat="1" ht="11.25">
      <c r="A48" s="169"/>
      <c r="B48" s="169"/>
      <c r="C48" s="314" t="s">
        <v>73</v>
      </c>
      <c r="D48" s="314"/>
      <c r="E48" s="314"/>
      <c r="F48" s="314"/>
      <c r="G48" s="314"/>
      <c r="H48" s="314"/>
    </row>
    <row r="49" spans="1:8" s="135" customFormat="1" ht="11.25">
      <c r="A49" s="169"/>
      <c r="B49" s="169"/>
      <c r="C49" s="169"/>
      <c r="D49" s="169"/>
      <c r="E49" s="169"/>
      <c r="F49" s="169"/>
      <c r="G49" s="169"/>
      <c r="H49" s="169"/>
    </row>
    <row r="50" spans="1:8" s="135" customFormat="1" ht="11.25">
      <c r="A50" s="135" t="s">
        <v>287</v>
      </c>
      <c r="B50" s="169"/>
      <c r="C50" s="169"/>
      <c r="D50" s="169"/>
      <c r="E50" s="169"/>
      <c r="F50" s="169"/>
      <c r="G50" s="169"/>
      <c r="H50" s="169"/>
    </row>
  </sheetData>
  <mergeCells count="21">
    <mergeCell ref="A44:K44"/>
    <mergeCell ref="C47:H47"/>
    <mergeCell ref="C48:H48"/>
    <mergeCell ref="D6:K6"/>
    <mergeCell ref="A1:J1"/>
    <mergeCell ref="A2:J2"/>
    <mergeCell ref="C3:I3"/>
    <mergeCell ref="D4:K4"/>
    <mergeCell ref="D5:K5"/>
    <mergeCell ref="F13:K13"/>
    <mergeCell ref="L13:P13"/>
    <mergeCell ref="D7:K7"/>
    <mergeCell ref="D8:K8"/>
    <mergeCell ref="K11:L11"/>
    <mergeCell ref="A9:P9"/>
    <mergeCell ref="J10:M10"/>
    <mergeCell ref="A13:A14"/>
    <mergeCell ref="B13:B14"/>
    <mergeCell ref="C13:C14"/>
    <mergeCell ref="D13:D14"/>
    <mergeCell ref="E13:E14"/>
  </mergeCells>
  <pageMargins left="0.27083333333333331" right="0.21875" top="0.87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L38"/>
  <sheetViews>
    <sheetView workbookViewId="0">
      <selection activeCell="C21" sqref="C21:D21"/>
    </sheetView>
  </sheetViews>
  <sheetFormatPr defaultColWidth="3.7109375" defaultRowHeight="11.25"/>
  <cols>
    <col min="1" max="1" width="4.5703125" style="1" customWidth="1"/>
    <col min="2" max="2" width="5.85546875" style="1" customWidth="1"/>
    <col min="3" max="3" width="36" style="1" customWidth="1"/>
    <col min="4" max="4" width="9.7109375" style="1" customWidth="1"/>
    <col min="5" max="5" width="11.85546875" style="1" customWidth="1"/>
    <col min="6" max="6" width="9" style="1" customWidth="1"/>
    <col min="7" max="7" width="9.7109375" style="1" customWidth="1"/>
    <col min="8" max="8" width="9.28515625" style="1" customWidth="1"/>
    <col min="9" max="9" width="8.7109375" style="1" customWidth="1"/>
    <col min="10" max="10" width="6.85546875" style="1" customWidth="1"/>
    <col min="11" max="255" width="9.140625" style="1" customWidth="1"/>
    <col min="256" max="256" width="3.7109375" style="1"/>
    <col min="257" max="257" width="4.5703125" style="1" customWidth="1"/>
    <col min="258" max="258" width="5.85546875" style="1" customWidth="1"/>
    <col min="259" max="259" width="36" style="1" customWidth="1"/>
    <col min="260" max="260" width="9.7109375" style="1" customWidth="1"/>
    <col min="261" max="261" width="11.85546875" style="1" customWidth="1"/>
    <col min="262" max="262" width="9" style="1" customWidth="1"/>
    <col min="263" max="263" width="9.7109375" style="1" customWidth="1"/>
    <col min="264" max="264" width="9.28515625" style="1" customWidth="1"/>
    <col min="265" max="265" width="8.7109375" style="1" customWidth="1"/>
    <col min="266" max="266" width="6.85546875" style="1" customWidth="1"/>
    <col min="267" max="511" width="9.140625" style="1" customWidth="1"/>
    <col min="512" max="512" width="3.7109375" style="1"/>
    <col min="513" max="513" width="4.5703125" style="1" customWidth="1"/>
    <col min="514" max="514" width="5.85546875" style="1" customWidth="1"/>
    <col min="515" max="515" width="36" style="1" customWidth="1"/>
    <col min="516" max="516" width="9.7109375" style="1" customWidth="1"/>
    <col min="517" max="517" width="11.85546875" style="1" customWidth="1"/>
    <col min="518" max="518" width="9" style="1" customWidth="1"/>
    <col min="519" max="519" width="9.7109375" style="1" customWidth="1"/>
    <col min="520" max="520" width="9.28515625" style="1" customWidth="1"/>
    <col min="521" max="521" width="8.7109375" style="1" customWidth="1"/>
    <col min="522" max="522" width="6.85546875" style="1" customWidth="1"/>
    <col min="523" max="767" width="9.140625" style="1" customWidth="1"/>
    <col min="768" max="768" width="3.7109375" style="1"/>
    <col min="769" max="769" width="4.5703125" style="1" customWidth="1"/>
    <col min="770" max="770" width="5.85546875" style="1" customWidth="1"/>
    <col min="771" max="771" width="36" style="1" customWidth="1"/>
    <col min="772" max="772" width="9.7109375" style="1" customWidth="1"/>
    <col min="773" max="773" width="11.85546875" style="1" customWidth="1"/>
    <col min="774" max="774" width="9" style="1" customWidth="1"/>
    <col min="775" max="775" width="9.7109375" style="1" customWidth="1"/>
    <col min="776" max="776" width="9.28515625" style="1" customWidth="1"/>
    <col min="777" max="777" width="8.7109375" style="1" customWidth="1"/>
    <col min="778" max="778" width="6.85546875" style="1" customWidth="1"/>
    <col min="779" max="1023" width="9.140625" style="1" customWidth="1"/>
    <col min="1024" max="1024" width="3.7109375" style="1"/>
    <col min="1025" max="1025" width="4.5703125" style="1" customWidth="1"/>
    <col min="1026" max="1026" width="5.85546875" style="1" customWidth="1"/>
    <col min="1027" max="1027" width="36" style="1" customWidth="1"/>
    <col min="1028" max="1028" width="9.7109375" style="1" customWidth="1"/>
    <col min="1029" max="1029" width="11.85546875" style="1" customWidth="1"/>
    <col min="1030" max="1030" width="9" style="1" customWidth="1"/>
    <col min="1031" max="1031" width="9.7109375" style="1" customWidth="1"/>
    <col min="1032" max="1032" width="9.28515625" style="1" customWidth="1"/>
    <col min="1033" max="1033" width="8.7109375" style="1" customWidth="1"/>
    <col min="1034" max="1034" width="6.85546875" style="1" customWidth="1"/>
    <col min="1035" max="1279" width="9.140625" style="1" customWidth="1"/>
    <col min="1280" max="1280" width="3.7109375" style="1"/>
    <col min="1281" max="1281" width="4.5703125" style="1" customWidth="1"/>
    <col min="1282" max="1282" width="5.85546875" style="1" customWidth="1"/>
    <col min="1283" max="1283" width="36" style="1" customWidth="1"/>
    <col min="1284" max="1284" width="9.7109375" style="1" customWidth="1"/>
    <col min="1285" max="1285" width="11.85546875" style="1" customWidth="1"/>
    <col min="1286" max="1286" width="9" style="1" customWidth="1"/>
    <col min="1287" max="1287" width="9.7109375" style="1" customWidth="1"/>
    <col min="1288" max="1288" width="9.28515625" style="1" customWidth="1"/>
    <col min="1289" max="1289" width="8.7109375" style="1" customWidth="1"/>
    <col min="1290" max="1290" width="6.85546875" style="1" customWidth="1"/>
    <col min="1291" max="1535" width="9.140625" style="1" customWidth="1"/>
    <col min="1536" max="1536" width="3.7109375" style="1"/>
    <col min="1537" max="1537" width="4.5703125" style="1" customWidth="1"/>
    <col min="1538" max="1538" width="5.85546875" style="1" customWidth="1"/>
    <col min="1539" max="1539" width="36" style="1" customWidth="1"/>
    <col min="1540" max="1540" width="9.7109375" style="1" customWidth="1"/>
    <col min="1541" max="1541" width="11.85546875" style="1" customWidth="1"/>
    <col min="1542" max="1542" width="9" style="1" customWidth="1"/>
    <col min="1543" max="1543" width="9.7109375" style="1" customWidth="1"/>
    <col min="1544" max="1544" width="9.28515625" style="1" customWidth="1"/>
    <col min="1545" max="1545" width="8.7109375" style="1" customWidth="1"/>
    <col min="1546" max="1546" width="6.85546875" style="1" customWidth="1"/>
    <col min="1547" max="1791" width="9.140625" style="1" customWidth="1"/>
    <col min="1792" max="1792" width="3.7109375" style="1"/>
    <col min="1793" max="1793" width="4.5703125" style="1" customWidth="1"/>
    <col min="1794" max="1794" width="5.85546875" style="1" customWidth="1"/>
    <col min="1795" max="1795" width="36" style="1" customWidth="1"/>
    <col min="1796" max="1796" width="9.7109375" style="1" customWidth="1"/>
    <col min="1797" max="1797" width="11.85546875" style="1" customWidth="1"/>
    <col min="1798" max="1798" width="9" style="1" customWidth="1"/>
    <col min="1799" max="1799" width="9.7109375" style="1" customWidth="1"/>
    <col min="1800" max="1800" width="9.28515625" style="1" customWidth="1"/>
    <col min="1801" max="1801" width="8.7109375" style="1" customWidth="1"/>
    <col min="1802" max="1802" width="6.85546875" style="1" customWidth="1"/>
    <col min="1803" max="2047" width="9.140625" style="1" customWidth="1"/>
    <col min="2048" max="2048" width="3.7109375" style="1"/>
    <col min="2049" max="2049" width="4.5703125" style="1" customWidth="1"/>
    <col min="2050" max="2050" width="5.85546875" style="1" customWidth="1"/>
    <col min="2051" max="2051" width="36" style="1" customWidth="1"/>
    <col min="2052" max="2052" width="9.7109375" style="1" customWidth="1"/>
    <col min="2053" max="2053" width="11.85546875" style="1" customWidth="1"/>
    <col min="2054" max="2054" width="9" style="1" customWidth="1"/>
    <col min="2055" max="2055" width="9.7109375" style="1" customWidth="1"/>
    <col min="2056" max="2056" width="9.28515625" style="1" customWidth="1"/>
    <col min="2057" max="2057" width="8.7109375" style="1" customWidth="1"/>
    <col min="2058" max="2058" width="6.85546875" style="1" customWidth="1"/>
    <col min="2059" max="2303" width="9.140625" style="1" customWidth="1"/>
    <col min="2304" max="2304" width="3.7109375" style="1"/>
    <col min="2305" max="2305" width="4.5703125" style="1" customWidth="1"/>
    <col min="2306" max="2306" width="5.85546875" style="1" customWidth="1"/>
    <col min="2307" max="2307" width="36" style="1" customWidth="1"/>
    <col min="2308" max="2308" width="9.7109375" style="1" customWidth="1"/>
    <col min="2309" max="2309" width="11.85546875" style="1" customWidth="1"/>
    <col min="2310" max="2310" width="9" style="1" customWidth="1"/>
    <col min="2311" max="2311" width="9.7109375" style="1" customWidth="1"/>
    <col min="2312" max="2312" width="9.28515625" style="1" customWidth="1"/>
    <col min="2313" max="2313" width="8.7109375" style="1" customWidth="1"/>
    <col min="2314" max="2314" width="6.85546875" style="1" customWidth="1"/>
    <col min="2315" max="2559" width="9.140625" style="1" customWidth="1"/>
    <col min="2560" max="2560" width="3.7109375" style="1"/>
    <col min="2561" max="2561" width="4.5703125" style="1" customWidth="1"/>
    <col min="2562" max="2562" width="5.85546875" style="1" customWidth="1"/>
    <col min="2563" max="2563" width="36" style="1" customWidth="1"/>
    <col min="2564" max="2564" width="9.7109375" style="1" customWidth="1"/>
    <col min="2565" max="2565" width="11.85546875" style="1" customWidth="1"/>
    <col min="2566" max="2566" width="9" style="1" customWidth="1"/>
    <col min="2567" max="2567" width="9.7109375" style="1" customWidth="1"/>
    <col min="2568" max="2568" width="9.28515625" style="1" customWidth="1"/>
    <col min="2569" max="2569" width="8.7109375" style="1" customWidth="1"/>
    <col min="2570" max="2570" width="6.85546875" style="1" customWidth="1"/>
    <col min="2571" max="2815" width="9.140625" style="1" customWidth="1"/>
    <col min="2816" max="2816" width="3.7109375" style="1"/>
    <col min="2817" max="2817" width="4.5703125" style="1" customWidth="1"/>
    <col min="2818" max="2818" width="5.85546875" style="1" customWidth="1"/>
    <col min="2819" max="2819" width="36" style="1" customWidth="1"/>
    <col min="2820" max="2820" width="9.7109375" style="1" customWidth="1"/>
    <col min="2821" max="2821" width="11.85546875" style="1" customWidth="1"/>
    <col min="2822" max="2822" width="9" style="1" customWidth="1"/>
    <col min="2823" max="2823" width="9.7109375" style="1" customWidth="1"/>
    <col min="2824" max="2824" width="9.28515625" style="1" customWidth="1"/>
    <col min="2825" max="2825" width="8.7109375" style="1" customWidth="1"/>
    <col min="2826" max="2826" width="6.85546875" style="1" customWidth="1"/>
    <col min="2827" max="3071" width="9.140625" style="1" customWidth="1"/>
    <col min="3072" max="3072" width="3.7109375" style="1"/>
    <col min="3073" max="3073" width="4.5703125" style="1" customWidth="1"/>
    <col min="3074" max="3074" width="5.85546875" style="1" customWidth="1"/>
    <col min="3075" max="3075" width="36" style="1" customWidth="1"/>
    <col min="3076" max="3076" width="9.7109375" style="1" customWidth="1"/>
    <col min="3077" max="3077" width="11.85546875" style="1" customWidth="1"/>
    <col min="3078" max="3078" width="9" style="1" customWidth="1"/>
    <col min="3079" max="3079" width="9.7109375" style="1" customWidth="1"/>
    <col min="3080" max="3080" width="9.28515625" style="1" customWidth="1"/>
    <col min="3081" max="3081" width="8.7109375" style="1" customWidth="1"/>
    <col min="3082" max="3082" width="6.85546875" style="1" customWidth="1"/>
    <col min="3083" max="3327" width="9.140625" style="1" customWidth="1"/>
    <col min="3328" max="3328" width="3.7109375" style="1"/>
    <col min="3329" max="3329" width="4.5703125" style="1" customWidth="1"/>
    <col min="3330" max="3330" width="5.85546875" style="1" customWidth="1"/>
    <col min="3331" max="3331" width="36" style="1" customWidth="1"/>
    <col min="3332" max="3332" width="9.7109375" style="1" customWidth="1"/>
    <col min="3333" max="3333" width="11.85546875" style="1" customWidth="1"/>
    <col min="3334" max="3334" width="9" style="1" customWidth="1"/>
    <col min="3335" max="3335" width="9.7109375" style="1" customWidth="1"/>
    <col min="3336" max="3336" width="9.28515625" style="1" customWidth="1"/>
    <col min="3337" max="3337" width="8.7109375" style="1" customWidth="1"/>
    <col min="3338" max="3338" width="6.85546875" style="1" customWidth="1"/>
    <col min="3339" max="3583" width="9.140625" style="1" customWidth="1"/>
    <col min="3584" max="3584" width="3.7109375" style="1"/>
    <col min="3585" max="3585" width="4.5703125" style="1" customWidth="1"/>
    <col min="3586" max="3586" width="5.85546875" style="1" customWidth="1"/>
    <col min="3587" max="3587" width="36" style="1" customWidth="1"/>
    <col min="3588" max="3588" width="9.7109375" style="1" customWidth="1"/>
    <col min="3589" max="3589" width="11.85546875" style="1" customWidth="1"/>
    <col min="3590" max="3590" width="9" style="1" customWidth="1"/>
    <col min="3591" max="3591" width="9.7109375" style="1" customWidth="1"/>
    <col min="3592" max="3592" width="9.28515625" style="1" customWidth="1"/>
    <col min="3593" max="3593" width="8.7109375" style="1" customWidth="1"/>
    <col min="3594" max="3594" width="6.85546875" style="1" customWidth="1"/>
    <col min="3595" max="3839" width="9.140625" style="1" customWidth="1"/>
    <col min="3840" max="3840" width="3.7109375" style="1"/>
    <col min="3841" max="3841" width="4.5703125" style="1" customWidth="1"/>
    <col min="3842" max="3842" width="5.85546875" style="1" customWidth="1"/>
    <col min="3843" max="3843" width="36" style="1" customWidth="1"/>
    <col min="3844" max="3844" width="9.7109375" style="1" customWidth="1"/>
    <col min="3845" max="3845" width="11.85546875" style="1" customWidth="1"/>
    <col min="3846" max="3846" width="9" style="1" customWidth="1"/>
    <col min="3847" max="3847" width="9.7109375" style="1" customWidth="1"/>
    <col min="3848" max="3848" width="9.28515625" style="1" customWidth="1"/>
    <col min="3849" max="3849" width="8.7109375" style="1" customWidth="1"/>
    <col min="3850" max="3850" width="6.85546875" style="1" customWidth="1"/>
    <col min="3851" max="4095" width="9.140625" style="1" customWidth="1"/>
    <col min="4096" max="4096" width="3.7109375" style="1"/>
    <col min="4097" max="4097" width="4.5703125" style="1" customWidth="1"/>
    <col min="4098" max="4098" width="5.85546875" style="1" customWidth="1"/>
    <col min="4099" max="4099" width="36" style="1" customWidth="1"/>
    <col min="4100" max="4100" width="9.7109375" style="1" customWidth="1"/>
    <col min="4101" max="4101" width="11.85546875" style="1" customWidth="1"/>
    <col min="4102" max="4102" width="9" style="1" customWidth="1"/>
    <col min="4103" max="4103" width="9.7109375" style="1" customWidth="1"/>
    <col min="4104" max="4104" width="9.28515625" style="1" customWidth="1"/>
    <col min="4105" max="4105" width="8.7109375" style="1" customWidth="1"/>
    <col min="4106" max="4106" width="6.85546875" style="1" customWidth="1"/>
    <col min="4107" max="4351" width="9.140625" style="1" customWidth="1"/>
    <col min="4352" max="4352" width="3.7109375" style="1"/>
    <col min="4353" max="4353" width="4.5703125" style="1" customWidth="1"/>
    <col min="4354" max="4354" width="5.85546875" style="1" customWidth="1"/>
    <col min="4355" max="4355" width="36" style="1" customWidth="1"/>
    <col min="4356" max="4356" width="9.7109375" style="1" customWidth="1"/>
    <col min="4357" max="4357" width="11.85546875" style="1" customWidth="1"/>
    <col min="4358" max="4358" width="9" style="1" customWidth="1"/>
    <col min="4359" max="4359" width="9.7109375" style="1" customWidth="1"/>
    <col min="4360" max="4360" width="9.28515625" style="1" customWidth="1"/>
    <col min="4361" max="4361" width="8.7109375" style="1" customWidth="1"/>
    <col min="4362" max="4362" width="6.85546875" style="1" customWidth="1"/>
    <col min="4363" max="4607" width="9.140625" style="1" customWidth="1"/>
    <col min="4608" max="4608" width="3.7109375" style="1"/>
    <col min="4609" max="4609" width="4.5703125" style="1" customWidth="1"/>
    <col min="4610" max="4610" width="5.85546875" style="1" customWidth="1"/>
    <col min="4611" max="4611" width="36" style="1" customWidth="1"/>
    <col min="4612" max="4612" width="9.7109375" style="1" customWidth="1"/>
    <col min="4613" max="4613" width="11.85546875" style="1" customWidth="1"/>
    <col min="4614" max="4614" width="9" style="1" customWidth="1"/>
    <col min="4615" max="4615" width="9.7109375" style="1" customWidth="1"/>
    <col min="4616" max="4616" width="9.28515625" style="1" customWidth="1"/>
    <col min="4617" max="4617" width="8.7109375" style="1" customWidth="1"/>
    <col min="4618" max="4618" width="6.85546875" style="1" customWidth="1"/>
    <col min="4619" max="4863" width="9.140625" style="1" customWidth="1"/>
    <col min="4864" max="4864" width="3.7109375" style="1"/>
    <col min="4865" max="4865" width="4.5703125" style="1" customWidth="1"/>
    <col min="4866" max="4866" width="5.85546875" style="1" customWidth="1"/>
    <col min="4867" max="4867" width="36" style="1" customWidth="1"/>
    <col min="4868" max="4868" width="9.7109375" style="1" customWidth="1"/>
    <col min="4869" max="4869" width="11.85546875" style="1" customWidth="1"/>
    <col min="4870" max="4870" width="9" style="1" customWidth="1"/>
    <col min="4871" max="4871" width="9.7109375" style="1" customWidth="1"/>
    <col min="4872" max="4872" width="9.28515625" style="1" customWidth="1"/>
    <col min="4873" max="4873" width="8.7109375" style="1" customWidth="1"/>
    <col min="4874" max="4874" width="6.85546875" style="1" customWidth="1"/>
    <col min="4875" max="5119" width="9.140625" style="1" customWidth="1"/>
    <col min="5120" max="5120" width="3.7109375" style="1"/>
    <col min="5121" max="5121" width="4.5703125" style="1" customWidth="1"/>
    <col min="5122" max="5122" width="5.85546875" style="1" customWidth="1"/>
    <col min="5123" max="5123" width="36" style="1" customWidth="1"/>
    <col min="5124" max="5124" width="9.7109375" style="1" customWidth="1"/>
    <col min="5125" max="5125" width="11.85546875" style="1" customWidth="1"/>
    <col min="5126" max="5126" width="9" style="1" customWidth="1"/>
    <col min="5127" max="5127" width="9.7109375" style="1" customWidth="1"/>
    <col min="5128" max="5128" width="9.28515625" style="1" customWidth="1"/>
    <col min="5129" max="5129" width="8.7109375" style="1" customWidth="1"/>
    <col min="5130" max="5130" width="6.85546875" style="1" customWidth="1"/>
    <col min="5131" max="5375" width="9.140625" style="1" customWidth="1"/>
    <col min="5376" max="5376" width="3.7109375" style="1"/>
    <col min="5377" max="5377" width="4.5703125" style="1" customWidth="1"/>
    <col min="5378" max="5378" width="5.85546875" style="1" customWidth="1"/>
    <col min="5379" max="5379" width="36" style="1" customWidth="1"/>
    <col min="5380" max="5380" width="9.7109375" style="1" customWidth="1"/>
    <col min="5381" max="5381" width="11.85546875" style="1" customWidth="1"/>
    <col min="5382" max="5382" width="9" style="1" customWidth="1"/>
    <col min="5383" max="5383" width="9.7109375" style="1" customWidth="1"/>
    <col min="5384" max="5384" width="9.28515625" style="1" customWidth="1"/>
    <col min="5385" max="5385" width="8.7109375" style="1" customWidth="1"/>
    <col min="5386" max="5386" width="6.85546875" style="1" customWidth="1"/>
    <col min="5387" max="5631" width="9.140625" style="1" customWidth="1"/>
    <col min="5632" max="5632" width="3.7109375" style="1"/>
    <col min="5633" max="5633" width="4.5703125" style="1" customWidth="1"/>
    <col min="5634" max="5634" width="5.85546875" style="1" customWidth="1"/>
    <col min="5635" max="5635" width="36" style="1" customWidth="1"/>
    <col min="5636" max="5636" width="9.7109375" style="1" customWidth="1"/>
    <col min="5637" max="5637" width="11.85546875" style="1" customWidth="1"/>
    <col min="5638" max="5638" width="9" style="1" customWidth="1"/>
    <col min="5639" max="5639" width="9.7109375" style="1" customWidth="1"/>
    <col min="5640" max="5640" width="9.28515625" style="1" customWidth="1"/>
    <col min="5641" max="5641" width="8.7109375" style="1" customWidth="1"/>
    <col min="5642" max="5642" width="6.85546875" style="1" customWidth="1"/>
    <col min="5643" max="5887" width="9.140625" style="1" customWidth="1"/>
    <col min="5888" max="5888" width="3.7109375" style="1"/>
    <col min="5889" max="5889" width="4.5703125" style="1" customWidth="1"/>
    <col min="5890" max="5890" width="5.85546875" style="1" customWidth="1"/>
    <col min="5891" max="5891" width="36" style="1" customWidth="1"/>
    <col min="5892" max="5892" width="9.7109375" style="1" customWidth="1"/>
    <col min="5893" max="5893" width="11.85546875" style="1" customWidth="1"/>
    <col min="5894" max="5894" width="9" style="1" customWidth="1"/>
    <col min="5895" max="5895" width="9.7109375" style="1" customWidth="1"/>
    <col min="5896" max="5896" width="9.28515625" style="1" customWidth="1"/>
    <col min="5897" max="5897" width="8.7109375" style="1" customWidth="1"/>
    <col min="5898" max="5898" width="6.85546875" style="1" customWidth="1"/>
    <col min="5899" max="6143" width="9.140625" style="1" customWidth="1"/>
    <col min="6144" max="6144" width="3.7109375" style="1"/>
    <col min="6145" max="6145" width="4.5703125" style="1" customWidth="1"/>
    <col min="6146" max="6146" width="5.85546875" style="1" customWidth="1"/>
    <col min="6147" max="6147" width="36" style="1" customWidth="1"/>
    <col min="6148" max="6148" width="9.7109375" style="1" customWidth="1"/>
    <col min="6149" max="6149" width="11.85546875" style="1" customWidth="1"/>
    <col min="6150" max="6150" width="9" style="1" customWidth="1"/>
    <col min="6151" max="6151" width="9.7109375" style="1" customWidth="1"/>
    <col min="6152" max="6152" width="9.28515625" style="1" customWidth="1"/>
    <col min="6153" max="6153" width="8.7109375" style="1" customWidth="1"/>
    <col min="6154" max="6154" width="6.85546875" style="1" customWidth="1"/>
    <col min="6155" max="6399" width="9.140625" style="1" customWidth="1"/>
    <col min="6400" max="6400" width="3.7109375" style="1"/>
    <col min="6401" max="6401" width="4.5703125" style="1" customWidth="1"/>
    <col min="6402" max="6402" width="5.85546875" style="1" customWidth="1"/>
    <col min="6403" max="6403" width="36" style="1" customWidth="1"/>
    <col min="6404" max="6404" width="9.7109375" style="1" customWidth="1"/>
    <col min="6405" max="6405" width="11.85546875" style="1" customWidth="1"/>
    <col min="6406" max="6406" width="9" style="1" customWidth="1"/>
    <col min="6407" max="6407" width="9.7109375" style="1" customWidth="1"/>
    <col min="6408" max="6408" width="9.28515625" style="1" customWidth="1"/>
    <col min="6409" max="6409" width="8.7109375" style="1" customWidth="1"/>
    <col min="6410" max="6410" width="6.85546875" style="1" customWidth="1"/>
    <col min="6411" max="6655" width="9.140625" style="1" customWidth="1"/>
    <col min="6656" max="6656" width="3.7109375" style="1"/>
    <col min="6657" max="6657" width="4.5703125" style="1" customWidth="1"/>
    <col min="6658" max="6658" width="5.85546875" style="1" customWidth="1"/>
    <col min="6659" max="6659" width="36" style="1" customWidth="1"/>
    <col min="6660" max="6660" width="9.7109375" style="1" customWidth="1"/>
    <col min="6661" max="6661" width="11.85546875" style="1" customWidth="1"/>
    <col min="6662" max="6662" width="9" style="1" customWidth="1"/>
    <col min="6663" max="6663" width="9.7109375" style="1" customWidth="1"/>
    <col min="6664" max="6664" width="9.28515625" style="1" customWidth="1"/>
    <col min="6665" max="6665" width="8.7109375" style="1" customWidth="1"/>
    <col min="6666" max="6666" width="6.85546875" style="1" customWidth="1"/>
    <col min="6667" max="6911" width="9.140625" style="1" customWidth="1"/>
    <col min="6912" max="6912" width="3.7109375" style="1"/>
    <col min="6913" max="6913" width="4.5703125" style="1" customWidth="1"/>
    <col min="6914" max="6914" width="5.85546875" style="1" customWidth="1"/>
    <col min="6915" max="6915" width="36" style="1" customWidth="1"/>
    <col min="6916" max="6916" width="9.7109375" style="1" customWidth="1"/>
    <col min="6917" max="6917" width="11.85546875" style="1" customWidth="1"/>
    <col min="6918" max="6918" width="9" style="1" customWidth="1"/>
    <col min="6919" max="6919" width="9.7109375" style="1" customWidth="1"/>
    <col min="6920" max="6920" width="9.28515625" style="1" customWidth="1"/>
    <col min="6921" max="6921" width="8.7109375" style="1" customWidth="1"/>
    <col min="6922" max="6922" width="6.85546875" style="1" customWidth="1"/>
    <col min="6923" max="7167" width="9.140625" style="1" customWidth="1"/>
    <col min="7168" max="7168" width="3.7109375" style="1"/>
    <col min="7169" max="7169" width="4.5703125" style="1" customWidth="1"/>
    <col min="7170" max="7170" width="5.85546875" style="1" customWidth="1"/>
    <col min="7171" max="7171" width="36" style="1" customWidth="1"/>
    <col min="7172" max="7172" width="9.7109375" style="1" customWidth="1"/>
    <col min="7173" max="7173" width="11.85546875" style="1" customWidth="1"/>
    <col min="7174" max="7174" width="9" style="1" customWidth="1"/>
    <col min="7175" max="7175" width="9.7109375" style="1" customWidth="1"/>
    <col min="7176" max="7176" width="9.28515625" style="1" customWidth="1"/>
    <col min="7177" max="7177" width="8.7109375" style="1" customWidth="1"/>
    <col min="7178" max="7178" width="6.85546875" style="1" customWidth="1"/>
    <col min="7179" max="7423" width="9.140625" style="1" customWidth="1"/>
    <col min="7424" max="7424" width="3.7109375" style="1"/>
    <col min="7425" max="7425" width="4.5703125" style="1" customWidth="1"/>
    <col min="7426" max="7426" width="5.85546875" style="1" customWidth="1"/>
    <col min="7427" max="7427" width="36" style="1" customWidth="1"/>
    <col min="7428" max="7428" width="9.7109375" style="1" customWidth="1"/>
    <col min="7429" max="7429" width="11.85546875" style="1" customWidth="1"/>
    <col min="7430" max="7430" width="9" style="1" customWidth="1"/>
    <col min="7431" max="7431" width="9.7109375" style="1" customWidth="1"/>
    <col min="7432" max="7432" width="9.28515625" style="1" customWidth="1"/>
    <col min="7433" max="7433" width="8.7109375" style="1" customWidth="1"/>
    <col min="7434" max="7434" width="6.85546875" style="1" customWidth="1"/>
    <col min="7435" max="7679" width="9.140625" style="1" customWidth="1"/>
    <col min="7680" max="7680" width="3.7109375" style="1"/>
    <col min="7681" max="7681" width="4.5703125" style="1" customWidth="1"/>
    <col min="7682" max="7682" width="5.85546875" style="1" customWidth="1"/>
    <col min="7683" max="7683" width="36" style="1" customWidth="1"/>
    <col min="7684" max="7684" width="9.7109375" style="1" customWidth="1"/>
    <col min="7685" max="7685" width="11.85546875" style="1" customWidth="1"/>
    <col min="7686" max="7686" width="9" style="1" customWidth="1"/>
    <col min="7687" max="7687" width="9.7109375" style="1" customWidth="1"/>
    <col min="7688" max="7688" width="9.28515625" style="1" customWidth="1"/>
    <col min="7689" max="7689" width="8.7109375" style="1" customWidth="1"/>
    <col min="7690" max="7690" width="6.85546875" style="1" customWidth="1"/>
    <col min="7691" max="7935" width="9.140625" style="1" customWidth="1"/>
    <col min="7936" max="7936" width="3.7109375" style="1"/>
    <col min="7937" max="7937" width="4.5703125" style="1" customWidth="1"/>
    <col min="7938" max="7938" width="5.85546875" style="1" customWidth="1"/>
    <col min="7939" max="7939" width="36" style="1" customWidth="1"/>
    <col min="7940" max="7940" width="9.7109375" style="1" customWidth="1"/>
    <col min="7941" max="7941" width="11.85546875" style="1" customWidth="1"/>
    <col min="7942" max="7942" width="9" style="1" customWidth="1"/>
    <col min="7943" max="7943" width="9.7109375" style="1" customWidth="1"/>
    <col min="7944" max="7944" width="9.28515625" style="1" customWidth="1"/>
    <col min="7945" max="7945" width="8.7109375" style="1" customWidth="1"/>
    <col min="7946" max="7946" width="6.85546875" style="1" customWidth="1"/>
    <col min="7947" max="8191" width="9.140625" style="1" customWidth="1"/>
    <col min="8192" max="8192" width="3.7109375" style="1"/>
    <col min="8193" max="8193" width="4.5703125" style="1" customWidth="1"/>
    <col min="8194" max="8194" width="5.85546875" style="1" customWidth="1"/>
    <col min="8195" max="8195" width="36" style="1" customWidth="1"/>
    <col min="8196" max="8196" width="9.7109375" style="1" customWidth="1"/>
    <col min="8197" max="8197" width="11.85546875" style="1" customWidth="1"/>
    <col min="8198" max="8198" width="9" style="1" customWidth="1"/>
    <col min="8199" max="8199" width="9.7109375" style="1" customWidth="1"/>
    <col min="8200" max="8200" width="9.28515625" style="1" customWidth="1"/>
    <col min="8201" max="8201" width="8.7109375" style="1" customWidth="1"/>
    <col min="8202" max="8202" width="6.85546875" style="1" customWidth="1"/>
    <col min="8203" max="8447" width="9.140625" style="1" customWidth="1"/>
    <col min="8448" max="8448" width="3.7109375" style="1"/>
    <col min="8449" max="8449" width="4.5703125" style="1" customWidth="1"/>
    <col min="8450" max="8450" width="5.85546875" style="1" customWidth="1"/>
    <col min="8451" max="8451" width="36" style="1" customWidth="1"/>
    <col min="8452" max="8452" width="9.7109375" style="1" customWidth="1"/>
    <col min="8453" max="8453" width="11.85546875" style="1" customWidth="1"/>
    <col min="8454" max="8454" width="9" style="1" customWidth="1"/>
    <col min="8455" max="8455" width="9.7109375" style="1" customWidth="1"/>
    <col min="8456" max="8456" width="9.28515625" style="1" customWidth="1"/>
    <col min="8457" max="8457" width="8.7109375" style="1" customWidth="1"/>
    <col min="8458" max="8458" width="6.85546875" style="1" customWidth="1"/>
    <col min="8459" max="8703" width="9.140625" style="1" customWidth="1"/>
    <col min="8704" max="8704" width="3.7109375" style="1"/>
    <col min="8705" max="8705" width="4.5703125" style="1" customWidth="1"/>
    <col min="8706" max="8706" width="5.85546875" style="1" customWidth="1"/>
    <col min="8707" max="8707" width="36" style="1" customWidth="1"/>
    <col min="8708" max="8708" width="9.7109375" style="1" customWidth="1"/>
    <col min="8709" max="8709" width="11.85546875" style="1" customWidth="1"/>
    <col min="8710" max="8710" width="9" style="1" customWidth="1"/>
    <col min="8711" max="8711" width="9.7109375" style="1" customWidth="1"/>
    <col min="8712" max="8712" width="9.28515625" style="1" customWidth="1"/>
    <col min="8713" max="8713" width="8.7109375" style="1" customWidth="1"/>
    <col min="8714" max="8714" width="6.85546875" style="1" customWidth="1"/>
    <col min="8715" max="8959" width="9.140625" style="1" customWidth="1"/>
    <col min="8960" max="8960" width="3.7109375" style="1"/>
    <col min="8961" max="8961" width="4.5703125" style="1" customWidth="1"/>
    <col min="8962" max="8962" width="5.85546875" style="1" customWidth="1"/>
    <col min="8963" max="8963" width="36" style="1" customWidth="1"/>
    <col min="8964" max="8964" width="9.7109375" style="1" customWidth="1"/>
    <col min="8965" max="8965" width="11.85546875" style="1" customWidth="1"/>
    <col min="8966" max="8966" width="9" style="1" customWidth="1"/>
    <col min="8967" max="8967" width="9.7109375" style="1" customWidth="1"/>
    <col min="8968" max="8968" width="9.28515625" style="1" customWidth="1"/>
    <col min="8969" max="8969" width="8.7109375" style="1" customWidth="1"/>
    <col min="8970" max="8970" width="6.85546875" style="1" customWidth="1"/>
    <col min="8971" max="9215" width="9.140625" style="1" customWidth="1"/>
    <col min="9216" max="9216" width="3.7109375" style="1"/>
    <col min="9217" max="9217" width="4.5703125" style="1" customWidth="1"/>
    <col min="9218" max="9218" width="5.85546875" style="1" customWidth="1"/>
    <col min="9219" max="9219" width="36" style="1" customWidth="1"/>
    <col min="9220" max="9220" width="9.7109375" style="1" customWidth="1"/>
    <col min="9221" max="9221" width="11.85546875" style="1" customWidth="1"/>
    <col min="9222" max="9222" width="9" style="1" customWidth="1"/>
    <col min="9223" max="9223" width="9.7109375" style="1" customWidth="1"/>
    <col min="9224" max="9224" width="9.28515625" style="1" customWidth="1"/>
    <col min="9225" max="9225" width="8.7109375" style="1" customWidth="1"/>
    <col min="9226" max="9226" width="6.85546875" style="1" customWidth="1"/>
    <col min="9227" max="9471" width="9.140625" style="1" customWidth="1"/>
    <col min="9472" max="9472" width="3.7109375" style="1"/>
    <col min="9473" max="9473" width="4.5703125" style="1" customWidth="1"/>
    <col min="9474" max="9474" width="5.85546875" style="1" customWidth="1"/>
    <col min="9475" max="9475" width="36" style="1" customWidth="1"/>
    <col min="9476" max="9476" width="9.7109375" style="1" customWidth="1"/>
    <col min="9477" max="9477" width="11.85546875" style="1" customWidth="1"/>
    <col min="9478" max="9478" width="9" style="1" customWidth="1"/>
    <col min="9479" max="9479" width="9.7109375" style="1" customWidth="1"/>
    <col min="9480" max="9480" width="9.28515625" style="1" customWidth="1"/>
    <col min="9481" max="9481" width="8.7109375" style="1" customWidth="1"/>
    <col min="9482" max="9482" width="6.85546875" style="1" customWidth="1"/>
    <col min="9483" max="9727" width="9.140625" style="1" customWidth="1"/>
    <col min="9728" max="9728" width="3.7109375" style="1"/>
    <col min="9729" max="9729" width="4.5703125" style="1" customWidth="1"/>
    <col min="9730" max="9730" width="5.85546875" style="1" customWidth="1"/>
    <col min="9731" max="9731" width="36" style="1" customWidth="1"/>
    <col min="9732" max="9732" width="9.7109375" style="1" customWidth="1"/>
    <col min="9733" max="9733" width="11.85546875" style="1" customWidth="1"/>
    <col min="9734" max="9734" width="9" style="1" customWidth="1"/>
    <col min="9735" max="9735" width="9.7109375" style="1" customWidth="1"/>
    <col min="9736" max="9736" width="9.28515625" style="1" customWidth="1"/>
    <col min="9737" max="9737" width="8.7109375" style="1" customWidth="1"/>
    <col min="9738" max="9738" width="6.85546875" style="1" customWidth="1"/>
    <col min="9739" max="9983" width="9.140625" style="1" customWidth="1"/>
    <col min="9984" max="9984" width="3.7109375" style="1"/>
    <col min="9985" max="9985" width="4.5703125" style="1" customWidth="1"/>
    <col min="9986" max="9986" width="5.85546875" style="1" customWidth="1"/>
    <col min="9987" max="9987" width="36" style="1" customWidth="1"/>
    <col min="9988" max="9988" width="9.7109375" style="1" customWidth="1"/>
    <col min="9989" max="9989" width="11.85546875" style="1" customWidth="1"/>
    <col min="9990" max="9990" width="9" style="1" customWidth="1"/>
    <col min="9991" max="9991" width="9.7109375" style="1" customWidth="1"/>
    <col min="9992" max="9992" width="9.28515625" style="1" customWidth="1"/>
    <col min="9993" max="9993" width="8.7109375" style="1" customWidth="1"/>
    <col min="9994" max="9994" width="6.85546875" style="1" customWidth="1"/>
    <col min="9995" max="10239" width="9.140625" style="1" customWidth="1"/>
    <col min="10240" max="10240" width="3.7109375" style="1"/>
    <col min="10241" max="10241" width="4.5703125" style="1" customWidth="1"/>
    <col min="10242" max="10242" width="5.85546875" style="1" customWidth="1"/>
    <col min="10243" max="10243" width="36" style="1" customWidth="1"/>
    <col min="10244" max="10244" width="9.7109375" style="1" customWidth="1"/>
    <col min="10245" max="10245" width="11.85546875" style="1" customWidth="1"/>
    <col min="10246" max="10246" width="9" style="1" customWidth="1"/>
    <col min="10247" max="10247" width="9.7109375" style="1" customWidth="1"/>
    <col min="10248" max="10248" width="9.28515625" style="1" customWidth="1"/>
    <col min="10249" max="10249" width="8.7109375" style="1" customWidth="1"/>
    <col min="10250" max="10250" width="6.85546875" style="1" customWidth="1"/>
    <col min="10251" max="10495" width="9.140625" style="1" customWidth="1"/>
    <col min="10496" max="10496" width="3.7109375" style="1"/>
    <col min="10497" max="10497" width="4.5703125" style="1" customWidth="1"/>
    <col min="10498" max="10498" width="5.85546875" style="1" customWidth="1"/>
    <col min="10499" max="10499" width="36" style="1" customWidth="1"/>
    <col min="10500" max="10500" width="9.7109375" style="1" customWidth="1"/>
    <col min="10501" max="10501" width="11.85546875" style="1" customWidth="1"/>
    <col min="10502" max="10502" width="9" style="1" customWidth="1"/>
    <col min="10503" max="10503" width="9.7109375" style="1" customWidth="1"/>
    <col min="10504" max="10504" width="9.28515625" style="1" customWidth="1"/>
    <col min="10505" max="10505" width="8.7109375" style="1" customWidth="1"/>
    <col min="10506" max="10506" width="6.85546875" style="1" customWidth="1"/>
    <col min="10507" max="10751" width="9.140625" style="1" customWidth="1"/>
    <col min="10752" max="10752" width="3.7109375" style="1"/>
    <col min="10753" max="10753" width="4.5703125" style="1" customWidth="1"/>
    <col min="10754" max="10754" width="5.85546875" style="1" customWidth="1"/>
    <col min="10755" max="10755" width="36" style="1" customWidth="1"/>
    <col min="10756" max="10756" width="9.7109375" style="1" customWidth="1"/>
    <col min="10757" max="10757" width="11.85546875" style="1" customWidth="1"/>
    <col min="10758" max="10758" width="9" style="1" customWidth="1"/>
    <col min="10759" max="10759" width="9.7109375" style="1" customWidth="1"/>
    <col min="10760" max="10760" width="9.28515625" style="1" customWidth="1"/>
    <col min="10761" max="10761" width="8.7109375" style="1" customWidth="1"/>
    <col min="10762" max="10762" width="6.85546875" style="1" customWidth="1"/>
    <col min="10763" max="11007" width="9.140625" style="1" customWidth="1"/>
    <col min="11008" max="11008" width="3.7109375" style="1"/>
    <col min="11009" max="11009" width="4.5703125" style="1" customWidth="1"/>
    <col min="11010" max="11010" width="5.85546875" style="1" customWidth="1"/>
    <col min="11011" max="11011" width="36" style="1" customWidth="1"/>
    <col min="11012" max="11012" width="9.7109375" style="1" customWidth="1"/>
    <col min="11013" max="11013" width="11.85546875" style="1" customWidth="1"/>
    <col min="11014" max="11014" width="9" style="1" customWidth="1"/>
    <col min="11015" max="11015" width="9.7109375" style="1" customWidth="1"/>
    <col min="11016" max="11016" width="9.28515625" style="1" customWidth="1"/>
    <col min="11017" max="11017" width="8.7109375" style="1" customWidth="1"/>
    <col min="11018" max="11018" width="6.85546875" style="1" customWidth="1"/>
    <col min="11019" max="11263" width="9.140625" style="1" customWidth="1"/>
    <col min="11264" max="11264" width="3.7109375" style="1"/>
    <col min="11265" max="11265" width="4.5703125" style="1" customWidth="1"/>
    <col min="11266" max="11266" width="5.85546875" style="1" customWidth="1"/>
    <col min="11267" max="11267" width="36" style="1" customWidth="1"/>
    <col min="11268" max="11268" width="9.7109375" style="1" customWidth="1"/>
    <col min="11269" max="11269" width="11.85546875" style="1" customWidth="1"/>
    <col min="11270" max="11270" width="9" style="1" customWidth="1"/>
    <col min="11271" max="11271" width="9.7109375" style="1" customWidth="1"/>
    <col min="11272" max="11272" width="9.28515625" style="1" customWidth="1"/>
    <col min="11273" max="11273" width="8.7109375" style="1" customWidth="1"/>
    <col min="11274" max="11274" width="6.85546875" style="1" customWidth="1"/>
    <col min="11275" max="11519" width="9.140625" style="1" customWidth="1"/>
    <col min="11520" max="11520" width="3.7109375" style="1"/>
    <col min="11521" max="11521" width="4.5703125" style="1" customWidth="1"/>
    <col min="11522" max="11522" width="5.85546875" style="1" customWidth="1"/>
    <col min="11523" max="11523" width="36" style="1" customWidth="1"/>
    <col min="11524" max="11524" width="9.7109375" style="1" customWidth="1"/>
    <col min="11525" max="11525" width="11.85546875" style="1" customWidth="1"/>
    <col min="11526" max="11526" width="9" style="1" customWidth="1"/>
    <col min="11527" max="11527" width="9.7109375" style="1" customWidth="1"/>
    <col min="11528" max="11528" width="9.28515625" style="1" customWidth="1"/>
    <col min="11529" max="11529" width="8.7109375" style="1" customWidth="1"/>
    <col min="11530" max="11530" width="6.85546875" style="1" customWidth="1"/>
    <col min="11531" max="11775" width="9.140625" style="1" customWidth="1"/>
    <col min="11776" max="11776" width="3.7109375" style="1"/>
    <col min="11777" max="11777" width="4.5703125" style="1" customWidth="1"/>
    <col min="11778" max="11778" width="5.85546875" style="1" customWidth="1"/>
    <col min="11779" max="11779" width="36" style="1" customWidth="1"/>
    <col min="11780" max="11780" width="9.7109375" style="1" customWidth="1"/>
    <col min="11781" max="11781" width="11.85546875" style="1" customWidth="1"/>
    <col min="11782" max="11782" width="9" style="1" customWidth="1"/>
    <col min="11783" max="11783" width="9.7109375" style="1" customWidth="1"/>
    <col min="11784" max="11784" width="9.28515625" style="1" customWidth="1"/>
    <col min="11785" max="11785" width="8.7109375" style="1" customWidth="1"/>
    <col min="11786" max="11786" width="6.85546875" style="1" customWidth="1"/>
    <col min="11787" max="12031" width="9.140625" style="1" customWidth="1"/>
    <col min="12032" max="12032" width="3.7109375" style="1"/>
    <col min="12033" max="12033" width="4.5703125" style="1" customWidth="1"/>
    <col min="12034" max="12034" width="5.85546875" style="1" customWidth="1"/>
    <col min="12035" max="12035" width="36" style="1" customWidth="1"/>
    <col min="12036" max="12036" width="9.7109375" style="1" customWidth="1"/>
    <col min="12037" max="12037" width="11.85546875" style="1" customWidth="1"/>
    <col min="12038" max="12038" width="9" style="1" customWidth="1"/>
    <col min="12039" max="12039" width="9.7109375" style="1" customWidth="1"/>
    <col min="12040" max="12040" width="9.28515625" style="1" customWidth="1"/>
    <col min="12041" max="12041" width="8.7109375" style="1" customWidth="1"/>
    <col min="12042" max="12042" width="6.85546875" style="1" customWidth="1"/>
    <col min="12043" max="12287" width="9.140625" style="1" customWidth="1"/>
    <col min="12288" max="12288" width="3.7109375" style="1"/>
    <col min="12289" max="12289" width="4.5703125" style="1" customWidth="1"/>
    <col min="12290" max="12290" width="5.85546875" style="1" customWidth="1"/>
    <col min="12291" max="12291" width="36" style="1" customWidth="1"/>
    <col min="12292" max="12292" width="9.7109375" style="1" customWidth="1"/>
    <col min="12293" max="12293" width="11.85546875" style="1" customWidth="1"/>
    <col min="12294" max="12294" width="9" style="1" customWidth="1"/>
    <col min="12295" max="12295" width="9.7109375" style="1" customWidth="1"/>
    <col min="12296" max="12296" width="9.28515625" style="1" customWidth="1"/>
    <col min="12297" max="12297" width="8.7109375" style="1" customWidth="1"/>
    <col min="12298" max="12298" width="6.85546875" style="1" customWidth="1"/>
    <col min="12299" max="12543" width="9.140625" style="1" customWidth="1"/>
    <col min="12544" max="12544" width="3.7109375" style="1"/>
    <col min="12545" max="12545" width="4.5703125" style="1" customWidth="1"/>
    <col min="12546" max="12546" width="5.85546875" style="1" customWidth="1"/>
    <col min="12547" max="12547" width="36" style="1" customWidth="1"/>
    <col min="12548" max="12548" width="9.7109375" style="1" customWidth="1"/>
    <col min="12549" max="12549" width="11.85546875" style="1" customWidth="1"/>
    <col min="12550" max="12550" width="9" style="1" customWidth="1"/>
    <col min="12551" max="12551" width="9.7109375" style="1" customWidth="1"/>
    <col min="12552" max="12552" width="9.28515625" style="1" customWidth="1"/>
    <col min="12553" max="12553" width="8.7109375" style="1" customWidth="1"/>
    <col min="12554" max="12554" width="6.85546875" style="1" customWidth="1"/>
    <col min="12555" max="12799" width="9.140625" style="1" customWidth="1"/>
    <col min="12800" max="12800" width="3.7109375" style="1"/>
    <col min="12801" max="12801" width="4.5703125" style="1" customWidth="1"/>
    <col min="12802" max="12802" width="5.85546875" style="1" customWidth="1"/>
    <col min="12803" max="12803" width="36" style="1" customWidth="1"/>
    <col min="12804" max="12804" width="9.7109375" style="1" customWidth="1"/>
    <col min="12805" max="12805" width="11.85546875" style="1" customWidth="1"/>
    <col min="12806" max="12806" width="9" style="1" customWidth="1"/>
    <col min="12807" max="12807" width="9.7109375" style="1" customWidth="1"/>
    <col min="12808" max="12808" width="9.28515625" style="1" customWidth="1"/>
    <col min="12809" max="12809" width="8.7109375" style="1" customWidth="1"/>
    <col min="12810" max="12810" width="6.85546875" style="1" customWidth="1"/>
    <col min="12811" max="13055" width="9.140625" style="1" customWidth="1"/>
    <col min="13056" max="13056" width="3.7109375" style="1"/>
    <col min="13057" max="13057" width="4.5703125" style="1" customWidth="1"/>
    <col min="13058" max="13058" width="5.85546875" style="1" customWidth="1"/>
    <col min="13059" max="13059" width="36" style="1" customWidth="1"/>
    <col min="13060" max="13060" width="9.7109375" style="1" customWidth="1"/>
    <col min="13061" max="13061" width="11.85546875" style="1" customWidth="1"/>
    <col min="13062" max="13062" width="9" style="1" customWidth="1"/>
    <col min="13063" max="13063" width="9.7109375" style="1" customWidth="1"/>
    <col min="13064" max="13064" width="9.28515625" style="1" customWidth="1"/>
    <col min="13065" max="13065" width="8.7109375" style="1" customWidth="1"/>
    <col min="13066" max="13066" width="6.85546875" style="1" customWidth="1"/>
    <col min="13067" max="13311" width="9.140625" style="1" customWidth="1"/>
    <col min="13312" max="13312" width="3.7109375" style="1"/>
    <col min="13313" max="13313" width="4.5703125" style="1" customWidth="1"/>
    <col min="13314" max="13314" width="5.85546875" style="1" customWidth="1"/>
    <col min="13315" max="13315" width="36" style="1" customWidth="1"/>
    <col min="13316" max="13316" width="9.7109375" style="1" customWidth="1"/>
    <col min="13317" max="13317" width="11.85546875" style="1" customWidth="1"/>
    <col min="13318" max="13318" width="9" style="1" customWidth="1"/>
    <col min="13319" max="13319" width="9.7109375" style="1" customWidth="1"/>
    <col min="13320" max="13320" width="9.28515625" style="1" customWidth="1"/>
    <col min="13321" max="13321" width="8.7109375" style="1" customWidth="1"/>
    <col min="13322" max="13322" width="6.85546875" style="1" customWidth="1"/>
    <col min="13323" max="13567" width="9.140625" style="1" customWidth="1"/>
    <col min="13568" max="13568" width="3.7109375" style="1"/>
    <col min="13569" max="13569" width="4.5703125" style="1" customWidth="1"/>
    <col min="13570" max="13570" width="5.85546875" style="1" customWidth="1"/>
    <col min="13571" max="13571" width="36" style="1" customWidth="1"/>
    <col min="13572" max="13572" width="9.7109375" style="1" customWidth="1"/>
    <col min="13573" max="13573" width="11.85546875" style="1" customWidth="1"/>
    <col min="13574" max="13574" width="9" style="1" customWidth="1"/>
    <col min="13575" max="13575" width="9.7109375" style="1" customWidth="1"/>
    <col min="13576" max="13576" width="9.28515625" style="1" customWidth="1"/>
    <col min="13577" max="13577" width="8.7109375" style="1" customWidth="1"/>
    <col min="13578" max="13578" width="6.85546875" style="1" customWidth="1"/>
    <col min="13579" max="13823" width="9.140625" style="1" customWidth="1"/>
    <col min="13824" max="13824" width="3.7109375" style="1"/>
    <col min="13825" max="13825" width="4.5703125" style="1" customWidth="1"/>
    <col min="13826" max="13826" width="5.85546875" style="1" customWidth="1"/>
    <col min="13827" max="13827" width="36" style="1" customWidth="1"/>
    <col min="13828" max="13828" width="9.7109375" style="1" customWidth="1"/>
    <col min="13829" max="13829" width="11.85546875" style="1" customWidth="1"/>
    <col min="13830" max="13830" width="9" style="1" customWidth="1"/>
    <col min="13831" max="13831" width="9.7109375" style="1" customWidth="1"/>
    <col min="13832" max="13832" width="9.28515625" style="1" customWidth="1"/>
    <col min="13833" max="13833" width="8.7109375" style="1" customWidth="1"/>
    <col min="13834" max="13834" width="6.85546875" style="1" customWidth="1"/>
    <col min="13835" max="14079" width="9.140625" style="1" customWidth="1"/>
    <col min="14080" max="14080" width="3.7109375" style="1"/>
    <col min="14081" max="14081" width="4.5703125" style="1" customWidth="1"/>
    <col min="14082" max="14082" width="5.85546875" style="1" customWidth="1"/>
    <col min="14083" max="14083" width="36" style="1" customWidth="1"/>
    <col min="14084" max="14084" width="9.7109375" style="1" customWidth="1"/>
    <col min="14085" max="14085" width="11.85546875" style="1" customWidth="1"/>
    <col min="14086" max="14086" width="9" style="1" customWidth="1"/>
    <col min="14087" max="14087" width="9.7109375" style="1" customWidth="1"/>
    <col min="14088" max="14088" width="9.28515625" style="1" customWidth="1"/>
    <col min="14089" max="14089" width="8.7109375" style="1" customWidth="1"/>
    <col min="14090" max="14090" width="6.85546875" style="1" customWidth="1"/>
    <col min="14091" max="14335" width="9.140625" style="1" customWidth="1"/>
    <col min="14336" max="14336" width="3.7109375" style="1"/>
    <col min="14337" max="14337" width="4.5703125" style="1" customWidth="1"/>
    <col min="14338" max="14338" width="5.85546875" style="1" customWidth="1"/>
    <col min="14339" max="14339" width="36" style="1" customWidth="1"/>
    <col min="14340" max="14340" width="9.7109375" style="1" customWidth="1"/>
    <col min="14341" max="14341" width="11.85546875" style="1" customWidth="1"/>
    <col min="14342" max="14342" width="9" style="1" customWidth="1"/>
    <col min="14343" max="14343" width="9.7109375" style="1" customWidth="1"/>
    <col min="14344" max="14344" width="9.28515625" style="1" customWidth="1"/>
    <col min="14345" max="14345" width="8.7109375" style="1" customWidth="1"/>
    <col min="14346" max="14346" width="6.85546875" style="1" customWidth="1"/>
    <col min="14347" max="14591" width="9.140625" style="1" customWidth="1"/>
    <col min="14592" max="14592" width="3.7109375" style="1"/>
    <col min="14593" max="14593" width="4.5703125" style="1" customWidth="1"/>
    <col min="14594" max="14594" width="5.85546875" style="1" customWidth="1"/>
    <col min="14595" max="14595" width="36" style="1" customWidth="1"/>
    <col min="14596" max="14596" width="9.7109375" style="1" customWidth="1"/>
    <col min="14597" max="14597" width="11.85546875" style="1" customWidth="1"/>
    <col min="14598" max="14598" width="9" style="1" customWidth="1"/>
    <col min="14599" max="14599" width="9.7109375" style="1" customWidth="1"/>
    <col min="14600" max="14600" width="9.28515625" style="1" customWidth="1"/>
    <col min="14601" max="14601" width="8.7109375" style="1" customWidth="1"/>
    <col min="14602" max="14602" width="6.85546875" style="1" customWidth="1"/>
    <col min="14603" max="14847" width="9.140625" style="1" customWidth="1"/>
    <col min="14848" max="14848" width="3.7109375" style="1"/>
    <col min="14849" max="14849" width="4.5703125" style="1" customWidth="1"/>
    <col min="14850" max="14850" width="5.85546875" style="1" customWidth="1"/>
    <col min="14851" max="14851" width="36" style="1" customWidth="1"/>
    <col min="14852" max="14852" width="9.7109375" style="1" customWidth="1"/>
    <col min="14853" max="14853" width="11.85546875" style="1" customWidth="1"/>
    <col min="14854" max="14854" width="9" style="1" customWidth="1"/>
    <col min="14855" max="14855" width="9.7109375" style="1" customWidth="1"/>
    <col min="14856" max="14856" width="9.28515625" style="1" customWidth="1"/>
    <col min="14857" max="14857" width="8.7109375" style="1" customWidth="1"/>
    <col min="14858" max="14858" width="6.85546875" style="1" customWidth="1"/>
    <col min="14859" max="15103" width="9.140625" style="1" customWidth="1"/>
    <col min="15104" max="15104" width="3.7109375" style="1"/>
    <col min="15105" max="15105" width="4.5703125" style="1" customWidth="1"/>
    <col min="15106" max="15106" width="5.85546875" style="1" customWidth="1"/>
    <col min="15107" max="15107" width="36" style="1" customWidth="1"/>
    <col min="15108" max="15108" width="9.7109375" style="1" customWidth="1"/>
    <col min="15109" max="15109" width="11.85546875" style="1" customWidth="1"/>
    <col min="15110" max="15110" width="9" style="1" customWidth="1"/>
    <col min="15111" max="15111" width="9.7109375" style="1" customWidth="1"/>
    <col min="15112" max="15112" width="9.28515625" style="1" customWidth="1"/>
    <col min="15113" max="15113" width="8.7109375" style="1" customWidth="1"/>
    <col min="15114" max="15114" width="6.85546875" style="1" customWidth="1"/>
    <col min="15115" max="15359" width="9.140625" style="1" customWidth="1"/>
    <col min="15360" max="15360" width="3.7109375" style="1"/>
    <col min="15361" max="15361" width="4.5703125" style="1" customWidth="1"/>
    <col min="15362" max="15362" width="5.85546875" style="1" customWidth="1"/>
    <col min="15363" max="15363" width="36" style="1" customWidth="1"/>
    <col min="15364" max="15364" width="9.7109375" style="1" customWidth="1"/>
    <col min="15365" max="15365" width="11.85546875" style="1" customWidth="1"/>
    <col min="15366" max="15366" width="9" style="1" customWidth="1"/>
    <col min="15367" max="15367" width="9.7109375" style="1" customWidth="1"/>
    <col min="15368" max="15368" width="9.28515625" style="1" customWidth="1"/>
    <col min="15369" max="15369" width="8.7109375" style="1" customWidth="1"/>
    <col min="15370" max="15370" width="6.85546875" style="1" customWidth="1"/>
    <col min="15371" max="15615" width="9.140625" style="1" customWidth="1"/>
    <col min="15616" max="15616" width="3.7109375" style="1"/>
    <col min="15617" max="15617" width="4.5703125" style="1" customWidth="1"/>
    <col min="15618" max="15618" width="5.85546875" style="1" customWidth="1"/>
    <col min="15619" max="15619" width="36" style="1" customWidth="1"/>
    <col min="15620" max="15620" width="9.7109375" style="1" customWidth="1"/>
    <col min="15621" max="15621" width="11.85546875" style="1" customWidth="1"/>
    <col min="15622" max="15622" width="9" style="1" customWidth="1"/>
    <col min="15623" max="15623" width="9.7109375" style="1" customWidth="1"/>
    <col min="15624" max="15624" width="9.28515625" style="1" customWidth="1"/>
    <col min="15625" max="15625" width="8.7109375" style="1" customWidth="1"/>
    <col min="15626" max="15626" width="6.85546875" style="1" customWidth="1"/>
    <col min="15627" max="15871" width="9.140625" style="1" customWidth="1"/>
    <col min="15872" max="15872" width="3.7109375" style="1"/>
    <col min="15873" max="15873" width="4.5703125" style="1" customWidth="1"/>
    <col min="15874" max="15874" width="5.85546875" style="1" customWidth="1"/>
    <col min="15875" max="15875" width="36" style="1" customWidth="1"/>
    <col min="15876" max="15876" width="9.7109375" style="1" customWidth="1"/>
    <col min="15877" max="15877" width="11.85546875" style="1" customWidth="1"/>
    <col min="15878" max="15878" width="9" style="1" customWidth="1"/>
    <col min="15879" max="15879" width="9.7109375" style="1" customWidth="1"/>
    <col min="15880" max="15880" width="9.28515625" style="1" customWidth="1"/>
    <col min="15881" max="15881" width="8.7109375" style="1" customWidth="1"/>
    <col min="15882" max="15882" width="6.85546875" style="1" customWidth="1"/>
    <col min="15883" max="16127" width="9.140625" style="1" customWidth="1"/>
    <col min="16128" max="16128" width="3.7109375" style="1"/>
    <col min="16129" max="16129" width="4.5703125" style="1" customWidth="1"/>
    <col min="16130" max="16130" width="5.85546875" style="1" customWidth="1"/>
    <col min="16131" max="16131" width="36" style="1" customWidth="1"/>
    <col min="16132" max="16132" width="9.7109375" style="1" customWidth="1"/>
    <col min="16133" max="16133" width="11.85546875" style="1" customWidth="1"/>
    <col min="16134" max="16134" width="9" style="1" customWidth="1"/>
    <col min="16135" max="16135" width="9.7109375" style="1" customWidth="1"/>
    <col min="16136" max="16136" width="9.28515625" style="1" customWidth="1"/>
    <col min="16137" max="16137" width="8.7109375" style="1" customWidth="1"/>
    <col min="16138" max="16138" width="6.85546875" style="1" customWidth="1"/>
    <col min="16139" max="16383" width="9.140625" style="1" customWidth="1"/>
    <col min="16384" max="16384" width="3.7109375" style="1"/>
  </cols>
  <sheetData>
    <row r="1" spans="1:11">
      <c r="C1" s="54"/>
      <c r="G1" s="265"/>
      <c r="H1" s="265"/>
      <c r="I1" s="265"/>
    </row>
    <row r="2" spans="1:11">
      <c r="A2" s="270" t="s">
        <v>16</v>
      </c>
      <c r="B2" s="270"/>
      <c r="C2" s="270"/>
      <c r="D2" s="270"/>
      <c r="E2" s="270"/>
      <c r="F2" s="270"/>
      <c r="G2" s="270"/>
      <c r="H2" s="270"/>
      <c r="I2" s="270"/>
    </row>
    <row r="3" spans="1:11">
      <c r="A3" s="2"/>
      <c r="B3" s="2"/>
      <c r="C3" s="2"/>
      <c r="D3" s="2" t="s">
        <v>17</v>
      </c>
      <c r="E3" s="2"/>
      <c r="F3" s="2"/>
      <c r="G3" s="2"/>
      <c r="H3" s="2"/>
      <c r="I3" s="2"/>
    </row>
    <row r="4" spans="1:11">
      <c r="A4" s="2"/>
      <c r="B4" s="2"/>
      <c r="C4" s="271" t="s">
        <v>18</v>
      </c>
      <c r="D4" s="271"/>
      <c r="E4" s="271"/>
      <c r="F4" s="271"/>
      <c r="G4" s="271"/>
      <c r="H4" s="271"/>
      <c r="I4" s="271"/>
    </row>
    <row r="5" spans="1:11">
      <c r="A5" s="8"/>
      <c r="B5" s="8"/>
      <c r="C5" s="8"/>
      <c r="D5" s="8"/>
      <c r="E5" s="8"/>
      <c r="F5" s="8"/>
      <c r="G5" s="8"/>
      <c r="H5" s="8"/>
      <c r="I5" s="8"/>
    </row>
    <row r="6" spans="1:11">
      <c r="A6" s="272" t="s">
        <v>5</v>
      </c>
      <c r="B6" s="272"/>
      <c r="C6" s="272"/>
      <c r="D6" s="95" t="s">
        <v>284</v>
      </c>
      <c r="E6" s="95"/>
      <c r="F6" s="95"/>
      <c r="G6" s="95"/>
      <c r="H6" s="95"/>
      <c r="I6" s="95"/>
      <c r="J6" s="95"/>
      <c r="K6" s="95"/>
    </row>
    <row r="7" spans="1:11">
      <c r="A7" s="272" t="s">
        <v>19</v>
      </c>
      <c r="B7" s="272"/>
      <c r="C7" s="272"/>
      <c r="D7" s="95" t="s">
        <v>284</v>
      </c>
      <c r="E7" s="95"/>
      <c r="F7" s="95"/>
      <c r="G7" s="95"/>
      <c r="H7" s="95"/>
      <c r="I7" s="95"/>
      <c r="J7" s="95"/>
      <c r="K7" s="95"/>
    </row>
    <row r="8" spans="1:11">
      <c r="A8" s="273" t="s">
        <v>20</v>
      </c>
      <c r="B8" s="273"/>
      <c r="C8" s="273"/>
      <c r="D8" s="274" t="s">
        <v>283</v>
      </c>
      <c r="E8" s="274"/>
      <c r="F8" s="274"/>
      <c r="G8" s="274"/>
      <c r="H8" s="274"/>
      <c r="I8" s="274"/>
      <c r="J8" s="274"/>
      <c r="K8" s="274"/>
    </row>
    <row r="9" spans="1:11">
      <c r="A9" s="273" t="s">
        <v>21</v>
      </c>
      <c r="B9" s="273"/>
      <c r="C9" s="273"/>
      <c r="D9" s="274"/>
      <c r="E9" s="274"/>
      <c r="F9" s="274"/>
      <c r="G9" s="274"/>
      <c r="H9" s="274"/>
      <c r="I9" s="274"/>
    </row>
    <row r="10" spans="1:11">
      <c r="F10" s="8"/>
      <c r="G10" s="8"/>
      <c r="H10" s="8"/>
      <c r="I10" s="8"/>
    </row>
    <row r="11" spans="1:11">
      <c r="C11" s="7" t="s">
        <v>22</v>
      </c>
      <c r="D11" s="275">
        <f>E32</f>
        <v>0</v>
      </c>
      <c r="E11" s="276"/>
      <c r="F11" s="8"/>
      <c r="G11" s="8"/>
      <c r="H11" s="8"/>
      <c r="I11" s="8"/>
    </row>
    <row r="12" spans="1:11">
      <c r="C12" s="7" t="s">
        <v>23</v>
      </c>
      <c r="D12" s="268">
        <f>I28</f>
        <v>0</v>
      </c>
      <c r="E12" s="269"/>
      <c r="F12" s="8"/>
      <c r="G12" s="8"/>
      <c r="H12" s="8"/>
      <c r="I12" s="8"/>
    </row>
    <row r="13" spans="1:11">
      <c r="F13" s="8"/>
      <c r="G13" s="8"/>
      <c r="H13" s="8"/>
      <c r="I13" s="8"/>
    </row>
    <row r="14" spans="1:11">
      <c r="C14" s="54" t="s">
        <v>24</v>
      </c>
      <c r="D14" s="279" t="s">
        <v>288</v>
      </c>
      <c r="E14" s="279"/>
      <c r="F14" s="279"/>
      <c r="H14" s="8"/>
      <c r="I14" s="8"/>
    </row>
    <row r="15" spans="1:11" ht="12" thickBot="1"/>
    <row r="16" spans="1:11">
      <c r="A16" s="280" t="s">
        <v>25</v>
      </c>
      <c r="B16" s="282" t="s">
        <v>26</v>
      </c>
      <c r="C16" s="284" t="s">
        <v>27</v>
      </c>
      <c r="D16" s="285"/>
      <c r="E16" s="288" t="s">
        <v>28</v>
      </c>
      <c r="F16" s="290" t="s">
        <v>29</v>
      </c>
      <c r="G16" s="291"/>
      <c r="H16" s="291"/>
      <c r="I16" s="292" t="s">
        <v>30</v>
      </c>
    </row>
    <row r="17" spans="1:11" ht="23.25" thickBot="1">
      <c r="A17" s="281"/>
      <c r="B17" s="283"/>
      <c r="C17" s="286"/>
      <c r="D17" s="287"/>
      <c r="E17" s="289"/>
      <c r="F17" s="69" t="s">
        <v>31</v>
      </c>
      <c r="G17" s="9" t="s">
        <v>78</v>
      </c>
      <c r="H17" s="9" t="s">
        <v>32</v>
      </c>
      <c r="I17" s="293"/>
    </row>
    <row r="18" spans="1:11">
      <c r="A18" s="60">
        <v>1</v>
      </c>
      <c r="B18" s="92" t="s">
        <v>33</v>
      </c>
      <c r="C18" s="294" t="s">
        <v>34</v>
      </c>
      <c r="D18" s="295"/>
      <c r="E18" s="71">
        <f>Būvlaukums!P30</f>
        <v>0</v>
      </c>
      <c r="F18" s="64">
        <f>Būvlaukums!M30</f>
        <v>0</v>
      </c>
      <c r="G18" s="64">
        <f>Būvlaukums!N30</f>
        <v>0</v>
      </c>
      <c r="H18" s="64">
        <f>Būvlaukums!O30</f>
        <v>0</v>
      </c>
      <c r="I18" s="10">
        <f>Būvlaukums!L30</f>
        <v>0</v>
      </c>
      <c r="K18" s="27"/>
    </row>
    <row r="19" spans="1:11">
      <c r="A19" s="11">
        <v>2</v>
      </c>
      <c r="B19" s="12" t="s">
        <v>35</v>
      </c>
      <c r="C19" s="277" t="s">
        <v>36</v>
      </c>
      <c r="D19" s="278"/>
      <c r="E19" s="72">
        <f>Jumts!P118</f>
        <v>0</v>
      </c>
      <c r="F19" s="65">
        <f>Jumts!M118</f>
        <v>0</v>
      </c>
      <c r="G19" s="65">
        <f>Jumts!N118</f>
        <v>0</v>
      </c>
      <c r="H19" s="65">
        <f>Jumts!O118</f>
        <v>0</v>
      </c>
      <c r="I19" s="14">
        <f>Jumts!L118</f>
        <v>0</v>
      </c>
      <c r="K19" s="27"/>
    </row>
    <row r="20" spans="1:11">
      <c r="A20" s="11">
        <v>3</v>
      </c>
      <c r="B20" s="12" t="s">
        <v>37</v>
      </c>
      <c r="C20" s="277" t="s">
        <v>38</v>
      </c>
      <c r="D20" s="278"/>
      <c r="E20" s="72">
        <f>Cokols!P47</f>
        <v>0</v>
      </c>
      <c r="F20" s="65">
        <f>Cokols!M47</f>
        <v>0</v>
      </c>
      <c r="G20" s="65">
        <f>Cokols!N47</f>
        <v>0</v>
      </c>
      <c r="H20" s="65">
        <f>Cokols!O47</f>
        <v>0</v>
      </c>
      <c r="I20" s="14">
        <f>Cokols!L47</f>
        <v>0</v>
      </c>
      <c r="K20" s="27"/>
    </row>
    <row r="21" spans="1:11">
      <c r="A21" s="11">
        <v>4</v>
      </c>
      <c r="B21" s="12" t="s">
        <v>39</v>
      </c>
      <c r="C21" s="277" t="s">
        <v>40</v>
      </c>
      <c r="D21" s="278"/>
      <c r="E21" s="72">
        <f>Beniņi!P53</f>
        <v>0</v>
      </c>
      <c r="F21" s="65">
        <f>Beniņi!M53</f>
        <v>0</v>
      </c>
      <c r="G21" s="65">
        <f>Beniņi!N53</f>
        <v>0</v>
      </c>
      <c r="H21" s="65">
        <f>Beniņi!O53</f>
        <v>0</v>
      </c>
      <c r="I21" s="14">
        <f>Beniņi!L53</f>
        <v>0</v>
      </c>
      <c r="K21" s="27"/>
    </row>
    <row r="22" spans="1:11">
      <c r="A22" s="11">
        <v>5</v>
      </c>
      <c r="B22" s="12" t="s">
        <v>41</v>
      </c>
      <c r="C22" s="277" t="s">
        <v>42</v>
      </c>
      <c r="D22" s="278"/>
      <c r="E22" s="72">
        <f>Fasāde!P90</f>
        <v>0</v>
      </c>
      <c r="F22" s="65">
        <f>Fasāde!M90</f>
        <v>0</v>
      </c>
      <c r="G22" s="65">
        <f>Fasāde!N90</f>
        <v>0</v>
      </c>
      <c r="H22" s="65">
        <f>Fasāde!O90</f>
        <v>0</v>
      </c>
      <c r="I22" s="14">
        <f>Fasāde!L90</f>
        <v>0</v>
      </c>
      <c r="K22" s="27"/>
    </row>
    <row r="23" spans="1:11">
      <c r="A23" s="11">
        <v>6</v>
      </c>
      <c r="B23" s="12" t="s">
        <v>43</v>
      </c>
      <c r="C23" s="277" t="s">
        <v>44</v>
      </c>
      <c r="D23" s="278"/>
      <c r="E23" s="72">
        <f>Pagrabs!P23</f>
        <v>0</v>
      </c>
      <c r="F23" s="65">
        <f>Pagrabs!M23</f>
        <v>0</v>
      </c>
      <c r="G23" s="65">
        <f>Pagrabs!N23</f>
        <v>0</v>
      </c>
      <c r="H23" s="65">
        <f>Pagrabs!O23</f>
        <v>0</v>
      </c>
      <c r="I23" s="14">
        <f>Pagrabs!L23</f>
        <v>0</v>
      </c>
      <c r="K23" s="27"/>
    </row>
    <row r="24" spans="1:11">
      <c r="A24" s="11">
        <v>7</v>
      </c>
      <c r="B24" s="12" t="s">
        <v>45</v>
      </c>
      <c r="C24" s="277" t="s">
        <v>75</v>
      </c>
      <c r="D24" s="278"/>
      <c r="E24" s="72">
        <f>'Ventilācijas kanali'!P21</f>
        <v>0</v>
      </c>
      <c r="F24" s="65">
        <f>'Ventilācijas kanali'!M21</f>
        <v>0</v>
      </c>
      <c r="G24" s="65">
        <f>'Ventilācijas kanali'!N21</f>
        <v>0</v>
      </c>
      <c r="H24" s="65">
        <f>'Ventilācijas kanali'!O21</f>
        <v>0</v>
      </c>
      <c r="I24" s="14">
        <f>'Ventilācijas kanali'!L21</f>
        <v>0</v>
      </c>
      <c r="K24" s="27"/>
    </row>
    <row r="25" spans="1:11">
      <c r="A25" s="11">
        <v>8</v>
      </c>
      <c r="B25" s="12" t="s">
        <v>46</v>
      </c>
      <c r="C25" s="277" t="s">
        <v>47</v>
      </c>
      <c r="D25" s="278"/>
      <c r="E25" s="72">
        <f>Logi!P43</f>
        <v>0</v>
      </c>
      <c r="F25" s="65">
        <f>Logi!M43</f>
        <v>0</v>
      </c>
      <c r="G25" s="65">
        <f>Logi!N43</f>
        <v>0</v>
      </c>
      <c r="H25" s="65">
        <f>Logi!O43</f>
        <v>0</v>
      </c>
      <c r="I25" s="14">
        <f>Logi!L43</f>
        <v>0</v>
      </c>
      <c r="K25" s="27"/>
    </row>
    <row r="26" spans="1:11">
      <c r="A26" s="11">
        <v>9</v>
      </c>
      <c r="B26" s="12" t="s">
        <v>70</v>
      </c>
      <c r="C26" s="277" t="s">
        <v>76</v>
      </c>
      <c r="D26" s="278"/>
      <c r="E26" s="72">
        <f>Inženiertīkli!P44</f>
        <v>0</v>
      </c>
      <c r="F26" s="65">
        <f>Inženiertīkli!M44</f>
        <v>0</v>
      </c>
      <c r="G26" s="65">
        <f>Inženiertīkli!N44</f>
        <v>0</v>
      </c>
      <c r="H26" s="65">
        <f>Inženiertīkli!O44</f>
        <v>0</v>
      </c>
      <c r="I26" s="14">
        <f>Inženiertīkli!L44</f>
        <v>0</v>
      </c>
      <c r="K26" s="27"/>
    </row>
    <row r="27" spans="1:11" ht="12" thickBot="1">
      <c r="A27" s="15"/>
      <c r="B27" s="16"/>
      <c r="C27" s="296"/>
      <c r="D27" s="297"/>
      <c r="E27" s="73"/>
      <c r="F27" s="66"/>
      <c r="G27" s="17"/>
      <c r="H27" s="17"/>
      <c r="I27" s="18"/>
    </row>
    <row r="28" spans="1:11" ht="12" thickBot="1">
      <c r="A28" s="301" t="s">
        <v>48</v>
      </c>
      <c r="B28" s="302"/>
      <c r="C28" s="302"/>
      <c r="D28" s="303"/>
      <c r="E28" s="68">
        <f>SUM(E18:E27)</f>
        <v>0</v>
      </c>
      <c r="F28" s="70">
        <f>SUM(F18:F27)</f>
        <v>0</v>
      </c>
      <c r="G28" s="67">
        <f>SUM(G18:G27)</f>
        <v>0</v>
      </c>
      <c r="H28" s="67">
        <f>SUM(H18:H27)</f>
        <v>0</v>
      </c>
      <c r="I28" s="68">
        <f>SUM(I18:I27)</f>
        <v>0</v>
      </c>
    </row>
    <row r="29" spans="1:11">
      <c r="A29" s="298" t="s">
        <v>49</v>
      </c>
      <c r="B29" s="299"/>
      <c r="C29" s="300"/>
      <c r="D29" s="19"/>
      <c r="E29" s="20"/>
    </row>
    <row r="30" spans="1:11">
      <c r="A30" s="304" t="s">
        <v>50</v>
      </c>
      <c r="B30" s="305"/>
      <c r="C30" s="306"/>
      <c r="D30" s="21"/>
      <c r="E30" s="22"/>
    </row>
    <row r="31" spans="1:11">
      <c r="A31" s="307" t="s">
        <v>51</v>
      </c>
      <c r="B31" s="308"/>
      <c r="C31" s="309"/>
      <c r="D31" s="23"/>
      <c r="E31" s="22"/>
    </row>
    <row r="32" spans="1:11" ht="12" thickBot="1">
      <c r="A32" s="310" t="s">
        <v>52</v>
      </c>
      <c r="B32" s="311"/>
      <c r="C32" s="312"/>
      <c r="D32" s="114"/>
      <c r="E32" s="24">
        <f>E28+E29+E31</f>
        <v>0</v>
      </c>
      <c r="G32" s="25"/>
      <c r="H32" s="25"/>
      <c r="J32" s="26"/>
    </row>
    <row r="33" spans="1:12">
      <c r="G33" s="27"/>
      <c r="K33" s="25"/>
    </row>
    <row r="34" spans="1:12">
      <c r="C34" s="6"/>
      <c r="D34" s="6"/>
      <c r="E34" s="6"/>
      <c r="F34" s="28"/>
      <c r="G34" s="28"/>
      <c r="H34" s="28"/>
      <c r="I34" s="28"/>
      <c r="J34" s="28"/>
      <c r="K34" s="30"/>
      <c r="L34" s="28"/>
    </row>
    <row r="35" spans="1:12">
      <c r="A35" s="1" t="s">
        <v>72</v>
      </c>
      <c r="B35" s="6"/>
      <c r="C35" s="260" t="s">
        <v>294</v>
      </c>
      <c r="D35" s="260"/>
      <c r="E35" s="260"/>
      <c r="F35" s="260"/>
      <c r="G35" s="260"/>
      <c r="H35" s="260"/>
    </row>
    <row r="36" spans="1:12">
      <c r="A36" s="6"/>
      <c r="B36" s="6"/>
      <c r="C36" s="261" t="s">
        <v>73</v>
      </c>
      <c r="D36" s="261"/>
      <c r="E36" s="261"/>
      <c r="F36" s="261"/>
      <c r="G36" s="261"/>
      <c r="H36" s="261"/>
    </row>
    <row r="37" spans="1:12">
      <c r="A37" s="6"/>
      <c r="B37" s="6"/>
      <c r="C37" s="6"/>
      <c r="D37" s="6"/>
      <c r="E37" s="6"/>
      <c r="F37" s="6"/>
      <c r="G37" s="6"/>
      <c r="H37" s="6"/>
    </row>
    <row r="38" spans="1:12">
      <c r="A38" s="1" t="s">
        <v>287</v>
      </c>
      <c r="B38" s="6"/>
      <c r="C38" s="6"/>
      <c r="D38" s="6"/>
      <c r="E38" s="6"/>
      <c r="F38" s="6"/>
      <c r="G38" s="6"/>
      <c r="H38" s="6"/>
    </row>
  </sheetData>
  <mergeCells count="35">
    <mergeCell ref="A30:C30"/>
    <mergeCell ref="A31:C31"/>
    <mergeCell ref="A32:C32"/>
    <mergeCell ref="C35:H35"/>
    <mergeCell ref="C36:H36"/>
    <mergeCell ref="C23:D23"/>
    <mergeCell ref="C24:D24"/>
    <mergeCell ref="C25:D25"/>
    <mergeCell ref="C27:D27"/>
    <mergeCell ref="A29:C29"/>
    <mergeCell ref="C26:D26"/>
    <mergeCell ref="A28:D28"/>
    <mergeCell ref="I16:I17"/>
    <mergeCell ref="C18:D18"/>
    <mergeCell ref="C19:D19"/>
    <mergeCell ref="C20:D20"/>
    <mergeCell ref="C21:D21"/>
    <mergeCell ref="C22:D22"/>
    <mergeCell ref="D14:F14"/>
    <mergeCell ref="A16:A17"/>
    <mergeCell ref="B16:B17"/>
    <mergeCell ref="C16:D17"/>
    <mergeCell ref="E16:E17"/>
    <mergeCell ref="F16:H16"/>
    <mergeCell ref="D12:E12"/>
    <mergeCell ref="G1:I1"/>
    <mergeCell ref="A2:I2"/>
    <mergeCell ref="C4:I4"/>
    <mergeCell ref="A6:C6"/>
    <mergeCell ref="A7:C7"/>
    <mergeCell ref="A8:C8"/>
    <mergeCell ref="D8:K8"/>
    <mergeCell ref="A9:C9"/>
    <mergeCell ref="D9:I9"/>
    <mergeCell ref="D11:E1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zoomScaleNormal="100" workbookViewId="0">
      <selection activeCell="D8" sqref="D8:K8"/>
    </sheetView>
  </sheetViews>
  <sheetFormatPr defaultRowHeight="11.25"/>
  <cols>
    <col min="1" max="1" width="3.85546875" style="135" customWidth="1"/>
    <col min="2" max="2" width="5.28515625" style="135" customWidth="1"/>
    <col min="3" max="3" width="41" style="135" customWidth="1"/>
    <col min="4" max="4" width="6.7109375" style="135" customWidth="1"/>
    <col min="5" max="5" width="8.7109375" style="135" customWidth="1"/>
    <col min="6" max="6" width="5.42578125" style="135" customWidth="1"/>
    <col min="7" max="7" width="4.28515625" style="135" customWidth="1"/>
    <col min="8" max="10" width="6.7109375" style="135" customWidth="1"/>
    <col min="11" max="11" width="7" style="135" customWidth="1"/>
    <col min="12" max="15" width="7.7109375" style="135" customWidth="1"/>
    <col min="16" max="16" width="9" style="135" customWidth="1"/>
    <col min="17" max="16384" width="9.140625" style="135"/>
  </cols>
  <sheetData>
    <row r="1" spans="1:16">
      <c r="A1" s="134"/>
      <c r="B1" s="134"/>
      <c r="C1" s="134"/>
      <c r="D1" s="134"/>
      <c r="E1" s="134"/>
      <c r="F1" s="134"/>
      <c r="G1" s="134"/>
      <c r="H1" s="134"/>
      <c r="I1" s="134"/>
      <c r="J1" s="134"/>
      <c r="N1" s="136"/>
      <c r="O1" s="137" t="s">
        <v>74</v>
      </c>
      <c r="P1" s="138">
        <f>Kopsavilkums!A18</f>
        <v>1</v>
      </c>
    </row>
    <row r="2" spans="1:16">
      <c r="A2" s="331" t="s">
        <v>34</v>
      </c>
      <c r="B2" s="331"/>
      <c r="C2" s="331"/>
      <c r="D2" s="331"/>
      <c r="E2" s="331"/>
      <c r="F2" s="331"/>
      <c r="G2" s="331"/>
      <c r="H2" s="331"/>
      <c r="I2" s="331"/>
      <c r="J2" s="331"/>
    </row>
    <row r="3" spans="1:16">
      <c r="A3" s="139"/>
      <c r="B3" s="139"/>
      <c r="C3" s="332" t="s">
        <v>18</v>
      </c>
      <c r="D3" s="332"/>
      <c r="E3" s="332"/>
      <c r="F3" s="332"/>
      <c r="G3" s="332"/>
      <c r="H3" s="332"/>
      <c r="I3" s="332"/>
      <c r="J3" s="139"/>
    </row>
    <row r="4" spans="1:16">
      <c r="A4" s="134"/>
      <c r="B4" s="134"/>
      <c r="C4" s="137" t="s">
        <v>53</v>
      </c>
      <c r="D4" s="337" t="s">
        <v>284</v>
      </c>
      <c r="E4" s="337"/>
      <c r="F4" s="337"/>
      <c r="G4" s="337"/>
      <c r="H4" s="337"/>
      <c r="I4" s="337"/>
      <c r="J4" s="337"/>
      <c r="K4" s="337"/>
      <c r="L4" s="134"/>
      <c r="M4" s="134"/>
      <c r="N4" s="134"/>
      <c r="O4" s="134"/>
      <c r="P4" s="140"/>
    </row>
    <row r="5" spans="1:16">
      <c r="A5" s="134"/>
      <c r="B5" s="134"/>
      <c r="C5" s="137" t="s">
        <v>19</v>
      </c>
      <c r="D5" s="337" t="s">
        <v>284</v>
      </c>
      <c r="E5" s="337"/>
      <c r="F5" s="337"/>
      <c r="G5" s="337"/>
      <c r="H5" s="337"/>
      <c r="I5" s="337"/>
      <c r="J5" s="337"/>
      <c r="K5" s="337"/>
      <c r="L5" s="134"/>
      <c r="M5" s="134"/>
      <c r="N5" s="134"/>
      <c r="O5" s="134"/>
      <c r="P5" s="140"/>
    </row>
    <row r="6" spans="1:16">
      <c r="A6" s="134"/>
      <c r="B6" s="134"/>
      <c r="C6" s="137" t="s">
        <v>54</v>
      </c>
      <c r="D6" s="337" t="s">
        <v>283</v>
      </c>
      <c r="E6" s="337"/>
      <c r="F6" s="337"/>
      <c r="G6" s="337"/>
      <c r="H6" s="337"/>
      <c r="I6" s="337"/>
      <c r="J6" s="337"/>
      <c r="K6" s="337"/>
      <c r="L6" s="134"/>
      <c r="M6" s="134"/>
      <c r="N6" s="134"/>
      <c r="O6" s="134"/>
      <c r="P6" s="140"/>
    </row>
    <row r="7" spans="1:16">
      <c r="A7" s="134"/>
      <c r="B7" s="134"/>
      <c r="C7" s="137" t="s">
        <v>55</v>
      </c>
      <c r="D7" s="337" t="s">
        <v>293</v>
      </c>
      <c r="E7" s="337"/>
      <c r="F7" s="337"/>
      <c r="G7" s="337"/>
      <c r="H7" s="337"/>
      <c r="I7" s="337"/>
      <c r="J7" s="337"/>
      <c r="K7" s="337"/>
      <c r="L7" s="134"/>
      <c r="M7" s="134"/>
      <c r="N7" s="134"/>
      <c r="O7" s="134"/>
      <c r="P7" s="140"/>
    </row>
    <row r="8" spans="1:16" ht="11.25" customHeight="1">
      <c r="A8" s="134"/>
      <c r="B8" s="134"/>
      <c r="C8" s="141" t="s">
        <v>21</v>
      </c>
      <c r="D8" s="337"/>
      <c r="E8" s="337"/>
      <c r="F8" s="337"/>
      <c r="G8" s="337"/>
      <c r="H8" s="337"/>
      <c r="I8" s="337"/>
      <c r="J8" s="337"/>
      <c r="K8" s="337"/>
      <c r="L8" s="134"/>
      <c r="M8" s="134"/>
      <c r="N8" s="134"/>
      <c r="O8" s="134"/>
      <c r="P8" s="140"/>
    </row>
    <row r="9" spans="1:16" ht="15" customHeight="1">
      <c r="A9" s="316" t="s">
        <v>80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</row>
    <row r="10" spans="1:16">
      <c r="A10" s="134"/>
      <c r="B10" s="134"/>
      <c r="C10" s="134"/>
      <c r="D10" s="142"/>
      <c r="E10" s="134"/>
      <c r="F10" s="134"/>
      <c r="G10" s="134"/>
      <c r="H10" s="134"/>
      <c r="I10" s="134"/>
      <c r="J10" s="315" t="s">
        <v>56</v>
      </c>
      <c r="K10" s="315"/>
      <c r="L10" s="315"/>
      <c r="M10" s="315"/>
      <c r="N10" s="143">
        <f>P30</f>
        <v>0</v>
      </c>
      <c r="O10" s="134"/>
      <c r="P10" s="140"/>
    </row>
    <row r="11" spans="1:16">
      <c r="A11" s="14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317" t="s">
        <v>9</v>
      </c>
      <c r="M11" s="317"/>
      <c r="N11" s="176" t="s">
        <v>288</v>
      </c>
      <c r="O11" s="177"/>
      <c r="P11" s="134"/>
    </row>
    <row r="12" spans="1:16" ht="12" thickBot="1">
      <c r="A12" s="14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45"/>
      <c r="M12" s="145"/>
      <c r="N12" s="136"/>
      <c r="O12" s="136"/>
      <c r="P12" s="134"/>
    </row>
    <row r="13" spans="1:16" ht="12" thickBot="1">
      <c r="A13" s="318" t="s">
        <v>25</v>
      </c>
      <c r="B13" s="320" t="s">
        <v>57</v>
      </c>
      <c r="C13" s="322" t="s">
        <v>58</v>
      </c>
      <c r="D13" s="324" t="s">
        <v>59</v>
      </c>
      <c r="E13" s="326" t="s">
        <v>60</v>
      </c>
      <c r="F13" s="333" t="s">
        <v>61</v>
      </c>
      <c r="G13" s="334"/>
      <c r="H13" s="334"/>
      <c r="I13" s="334"/>
      <c r="J13" s="334"/>
      <c r="K13" s="335"/>
      <c r="L13" s="336" t="s">
        <v>62</v>
      </c>
      <c r="M13" s="334"/>
      <c r="N13" s="334"/>
      <c r="O13" s="334"/>
      <c r="P13" s="335"/>
    </row>
    <row r="14" spans="1:16" ht="78.75" customHeight="1" thickBot="1">
      <c r="A14" s="319"/>
      <c r="B14" s="321"/>
      <c r="C14" s="323"/>
      <c r="D14" s="325"/>
      <c r="E14" s="327"/>
      <c r="F14" s="146" t="s">
        <v>63</v>
      </c>
      <c r="G14" s="147" t="s">
        <v>69</v>
      </c>
      <c r="H14" s="147" t="s">
        <v>64</v>
      </c>
      <c r="I14" s="147" t="s">
        <v>79</v>
      </c>
      <c r="J14" s="147" t="s">
        <v>66</v>
      </c>
      <c r="K14" s="148" t="s">
        <v>67</v>
      </c>
      <c r="L14" s="149" t="s">
        <v>63</v>
      </c>
      <c r="M14" s="147" t="s">
        <v>64</v>
      </c>
      <c r="N14" s="147" t="s">
        <v>65</v>
      </c>
      <c r="O14" s="147" t="s">
        <v>66</v>
      </c>
      <c r="P14" s="148" t="s">
        <v>67</v>
      </c>
    </row>
    <row r="15" spans="1:16">
      <c r="A15" s="150"/>
      <c r="B15" s="151"/>
      <c r="C15" s="152"/>
      <c r="D15" s="153"/>
      <c r="E15" s="154"/>
      <c r="F15" s="155"/>
      <c r="G15" s="156"/>
      <c r="H15" s="157">
        <v>0</v>
      </c>
      <c r="I15" s="157">
        <v>0</v>
      </c>
      <c r="J15" s="157">
        <v>0</v>
      </c>
      <c r="K15" s="158"/>
      <c r="L15" s="170"/>
      <c r="M15" s="171"/>
      <c r="N15" s="171"/>
      <c r="O15" s="171"/>
      <c r="P15" s="172"/>
    </row>
    <row r="16" spans="1:16">
      <c r="A16" s="122">
        <f>IF(E16&gt;0,IF(E16&gt;0,1+MAX(A15),0),0)</f>
        <v>1</v>
      </c>
      <c r="B16" s="123"/>
      <c r="C16" s="123" t="s">
        <v>81</v>
      </c>
      <c r="D16" s="159" t="s">
        <v>82</v>
      </c>
      <c r="E16" s="160">
        <v>139.1</v>
      </c>
      <c r="F16" s="161"/>
      <c r="G16" s="162"/>
      <c r="H16" s="157"/>
      <c r="I16" s="157"/>
      <c r="J16" s="157"/>
      <c r="K16" s="163"/>
      <c r="L16" s="161"/>
      <c r="M16" s="162"/>
      <c r="N16" s="162"/>
      <c r="O16" s="162"/>
      <c r="P16" s="163"/>
    </row>
    <row r="17" spans="1:16">
      <c r="A17" s="122">
        <f t="shared" ref="A17:A28" si="0">IF(E17&gt;0,IF(E17&gt;0,1+MAX(A16),0),0)</f>
        <v>2</v>
      </c>
      <c r="B17" s="123"/>
      <c r="C17" s="123" t="s">
        <v>83</v>
      </c>
      <c r="D17" s="159" t="s">
        <v>84</v>
      </c>
      <c r="E17" s="160">
        <v>1</v>
      </c>
      <c r="F17" s="161"/>
      <c r="G17" s="162"/>
      <c r="H17" s="157"/>
      <c r="I17" s="157"/>
      <c r="J17" s="157"/>
      <c r="K17" s="163"/>
      <c r="L17" s="161"/>
      <c r="M17" s="162"/>
      <c r="N17" s="162"/>
      <c r="O17" s="162"/>
      <c r="P17" s="163"/>
    </row>
    <row r="18" spans="1:16">
      <c r="A18" s="122">
        <f t="shared" si="0"/>
        <v>3</v>
      </c>
      <c r="B18" s="123"/>
      <c r="C18" s="123" t="s">
        <v>298</v>
      </c>
      <c r="D18" s="159" t="s">
        <v>84</v>
      </c>
      <c r="E18" s="160">
        <v>1</v>
      </c>
      <c r="F18" s="161"/>
      <c r="G18" s="162"/>
      <c r="H18" s="157"/>
      <c r="I18" s="157"/>
      <c r="J18" s="157"/>
      <c r="K18" s="163"/>
      <c r="L18" s="161"/>
      <c r="M18" s="162"/>
      <c r="N18" s="162"/>
      <c r="O18" s="162"/>
      <c r="P18" s="163"/>
    </row>
    <row r="19" spans="1:16">
      <c r="A19" s="122">
        <f t="shared" si="0"/>
        <v>4</v>
      </c>
      <c r="B19" s="123"/>
      <c r="C19" s="123" t="s">
        <v>85</v>
      </c>
      <c r="D19" s="159" t="s">
        <v>84</v>
      </c>
      <c r="E19" s="160">
        <v>1</v>
      </c>
      <c r="F19" s="161"/>
      <c r="G19" s="162"/>
      <c r="H19" s="157"/>
      <c r="I19" s="157"/>
      <c r="J19" s="157"/>
      <c r="K19" s="163"/>
      <c r="L19" s="161"/>
      <c r="M19" s="162"/>
      <c r="N19" s="162"/>
      <c r="O19" s="162"/>
      <c r="P19" s="163"/>
    </row>
    <row r="20" spans="1:16">
      <c r="A20" s="122">
        <f t="shared" si="0"/>
        <v>5</v>
      </c>
      <c r="B20" s="123"/>
      <c r="C20" s="123" t="s">
        <v>297</v>
      </c>
      <c r="D20" s="159" t="s">
        <v>84</v>
      </c>
      <c r="E20" s="160">
        <v>1</v>
      </c>
      <c r="F20" s="161"/>
      <c r="G20" s="162"/>
      <c r="H20" s="157"/>
      <c r="I20" s="157"/>
      <c r="J20" s="157"/>
      <c r="K20" s="163"/>
      <c r="L20" s="161"/>
      <c r="M20" s="162"/>
      <c r="N20" s="162"/>
      <c r="O20" s="162"/>
      <c r="P20" s="163"/>
    </row>
    <row r="21" spans="1:16">
      <c r="A21" s="122">
        <f t="shared" si="0"/>
        <v>6</v>
      </c>
      <c r="B21" s="123"/>
      <c r="C21" s="123" t="s">
        <v>86</v>
      </c>
      <c r="D21" s="159" t="s">
        <v>84</v>
      </c>
      <c r="E21" s="160">
        <v>2</v>
      </c>
      <c r="F21" s="161"/>
      <c r="G21" s="162"/>
      <c r="H21" s="157"/>
      <c r="I21" s="157"/>
      <c r="J21" s="157"/>
      <c r="K21" s="163"/>
      <c r="L21" s="161"/>
      <c r="M21" s="162"/>
      <c r="N21" s="162"/>
      <c r="O21" s="162"/>
      <c r="P21" s="163"/>
    </row>
    <row r="22" spans="1:16">
      <c r="A22" s="122">
        <f t="shared" si="0"/>
        <v>7</v>
      </c>
      <c r="B22" s="123"/>
      <c r="C22" s="123" t="s">
        <v>296</v>
      </c>
      <c r="D22" s="159" t="s">
        <v>84</v>
      </c>
      <c r="E22" s="160">
        <v>1</v>
      </c>
      <c r="F22" s="161"/>
      <c r="G22" s="162"/>
      <c r="H22" s="157"/>
      <c r="I22" s="157"/>
      <c r="J22" s="157"/>
      <c r="K22" s="163"/>
      <c r="L22" s="161"/>
      <c r="M22" s="162"/>
      <c r="N22" s="162"/>
      <c r="O22" s="162"/>
      <c r="P22" s="163"/>
    </row>
    <row r="23" spans="1:16">
      <c r="A23" s="122">
        <f t="shared" si="0"/>
        <v>8</v>
      </c>
      <c r="B23" s="123"/>
      <c r="C23" s="123" t="s">
        <v>87</v>
      </c>
      <c r="D23" s="159" t="s">
        <v>84</v>
      </c>
      <c r="E23" s="160">
        <v>1</v>
      </c>
      <c r="F23" s="161"/>
      <c r="G23" s="162"/>
      <c r="H23" s="157"/>
      <c r="I23" s="157"/>
      <c r="J23" s="157"/>
      <c r="K23" s="163"/>
      <c r="L23" s="161"/>
      <c r="M23" s="162"/>
      <c r="N23" s="162"/>
      <c r="O23" s="162"/>
      <c r="P23" s="163"/>
    </row>
    <row r="24" spans="1:16">
      <c r="A24" s="122">
        <f t="shared" si="0"/>
        <v>9</v>
      </c>
      <c r="B24" s="123"/>
      <c r="C24" s="123" t="s">
        <v>88</v>
      </c>
      <c r="D24" s="159" t="s">
        <v>289</v>
      </c>
      <c r="E24" s="160">
        <v>1</v>
      </c>
      <c r="F24" s="161"/>
      <c r="G24" s="162"/>
      <c r="H24" s="157"/>
      <c r="I24" s="157"/>
      <c r="J24" s="157"/>
      <c r="K24" s="163"/>
      <c r="L24" s="161"/>
      <c r="M24" s="162"/>
      <c r="N24" s="162"/>
      <c r="O24" s="162"/>
      <c r="P24" s="163"/>
    </row>
    <row r="25" spans="1:16">
      <c r="A25" s="122">
        <f t="shared" si="0"/>
        <v>10</v>
      </c>
      <c r="B25" s="123"/>
      <c r="C25" s="123" t="s">
        <v>90</v>
      </c>
      <c r="D25" s="159" t="s">
        <v>91</v>
      </c>
      <c r="E25" s="160">
        <v>1</v>
      </c>
      <c r="F25" s="161"/>
      <c r="G25" s="162"/>
      <c r="H25" s="157"/>
      <c r="I25" s="157"/>
      <c r="J25" s="157"/>
      <c r="K25" s="163"/>
      <c r="L25" s="161"/>
      <c r="M25" s="162"/>
      <c r="N25" s="162"/>
      <c r="O25" s="162"/>
      <c r="P25" s="163"/>
    </row>
    <row r="26" spans="1:16">
      <c r="A26" s="122">
        <f t="shared" si="0"/>
        <v>11</v>
      </c>
      <c r="B26" s="123"/>
      <c r="C26" s="123" t="s">
        <v>92</v>
      </c>
      <c r="D26" s="159" t="s">
        <v>91</v>
      </c>
      <c r="E26" s="160">
        <v>1</v>
      </c>
      <c r="F26" s="161"/>
      <c r="G26" s="162"/>
      <c r="H26" s="157"/>
      <c r="I26" s="157"/>
      <c r="J26" s="157"/>
      <c r="K26" s="163"/>
      <c r="L26" s="161"/>
      <c r="M26" s="162"/>
      <c r="N26" s="162"/>
      <c r="O26" s="162"/>
      <c r="P26" s="163"/>
    </row>
    <row r="27" spans="1:16">
      <c r="A27" s="122">
        <f t="shared" si="0"/>
        <v>12</v>
      </c>
      <c r="B27" s="123"/>
      <c r="C27" s="123" t="s">
        <v>93</v>
      </c>
      <c r="D27" s="159" t="s">
        <v>84</v>
      </c>
      <c r="E27" s="160">
        <v>1</v>
      </c>
      <c r="F27" s="161"/>
      <c r="G27" s="162"/>
      <c r="H27" s="157"/>
      <c r="I27" s="157"/>
      <c r="J27" s="157"/>
      <c r="K27" s="163"/>
      <c r="L27" s="161"/>
      <c r="M27" s="162"/>
      <c r="N27" s="162"/>
      <c r="O27" s="162"/>
      <c r="P27" s="163"/>
    </row>
    <row r="28" spans="1:16">
      <c r="A28" s="122">
        <f t="shared" si="0"/>
        <v>13</v>
      </c>
      <c r="B28" s="123"/>
      <c r="C28" s="164" t="s">
        <v>94</v>
      </c>
      <c r="D28" s="165" t="s">
        <v>84</v>
      </c>
      <c r="E28" s="166">
        <v>1</v>
      </c>
      <c r="F28" s="161"/>
      <c r="G28" s="162"/>
      <c r="H28" s="157"/>
      <c r="I28" s="157"/>
      <c r="J28" s="157"/>
      <c r="K28" s="163"/>
      <c r="L28" s="161"/>
      <c r="M28" s="162"/>
      <c r="N28" s="162"/>
      <c r="O28" s="162"/>
      <c r="P28" s="163"/>
    </row>
    <row r="29" spans="1:16" ht="12" thickBot="1">
      <c r="A29" s="122">
        <f>IF(E29&gt;0,IF(E29&gt;0,1+MAX(#REF!),0),0)</f>
        <v>0</v>
      </c>
      <c r="B29" s="164"/>
      <c r="C29" s="164"/>
      <c r="D29" s="165"/>
      <c r="E29" s="166"/>
      <c r="F29" s="161">
        <f t="shared" ref="F29" si="1">IF(H29&gt;0.001,H29/G29,0)</f>
        <v>0</v>
      </c>
      <c r="G29" s="162">
        <f t="shared" ref="G29" si="2">IF(H29&gt;0.001,7,0)</f>
        <v>0</v>
      </c>
      <c r="H29" s="157">
        <v>0</v>
      </c>
      <c r="I29" s="157">
        <v>0</v>
      </c>
      <c r="J29" s="157">
        <v>0</v>
      </c>
      <c r="K29" s="163">
        <f t="shared" ref="K29" si="3">SUM(H29:J29)</f>
        <v>0</v>
      </c>
      <c r="L29" s="173">
        <f t="shared" ref="L29" si="4">ROUND($E29*F29,2)</f>
        <v>0</v>
      </c>
      <c r="M29" s="174">
        <f t="shared" ref="M29:O29" si="5">ROUND($E29*H29,2)</f>
        <v>0</v>
      </c>
      <c r="N29" s="174">
        <f t="shared" si="5"/>
        <v>0</v>
      </c>
      <c r="O29" s="174">
        <f t="shared" si="5"/>
        <v>0</v>
      </c>
      <c r="P29" s="175">
        <f t="shared" ref="P29" si="6">SUM(M29:O29)</f>
        <v>0</v>
      </c>
    </row>
    <row r="30" spans="1:16" ht="15.75" customHeight="1" thickBot="1">
      <c r="A30" s="328" t="s">
        <v>77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30"/>
      <c r="L30" s="167">
        <f>SUM(L16:L29)</f>
        <v>0</v>
      </c>
      <c r="M30" s="167">
        <f>SUM(M16:M29)</f>
        <v>0</v>
      </c>
      <c r="N30" s="167">
        <f>SUM(N16:N29)</f>
        <v>0</v>
      </c>
      <c r="O30" s="167">
        <f>SUM(O16:O29)</f>
        <v>0</v>
      </c>
      <c r="P30" s="168">
        <f>SUM(P16:P29)</f>
        <v>0</v>
      </c>
    </row>
    <row r="31" spans="1:16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  <row r="32" spans="1:16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</row>
    <row r="33" spans="1:8">
      <c r="A33" s="135" t="s">
        <v>72</v>
      </c>
      <c r="B33" s="169"/>
      <c r="C33" s="313" t="s">
        <v>294</v>
      </c>
      <c r="D33" s="313"/>
      <c r="E33" s="313"/>
      <c r="F33" s="313"/>
      <c r="G33" s="313"/>
      <c r="H33" s="313"/>
    </row>
    <row r="34" spans="1:8">
      <c r="A34" s="169"/>
      <c r="B34" s="169"/>
      <c r="C34" s="314" t="s">
        <v>73</v>
      </c>
      <c r="D34" s="314"/>
      <c r="E34" s="314"/>
      <c r="F34" s="314"/>
      <c r="G34" s="314"/>
      <c r="H34" s="314"/>
    </row>
    <row r="35" spans="1:8">
      <c r="A35" s="169"/>
      <c r="B35" s="169"/>
      <c r="C35" s="169"/>
      <c r="D35" s="169"/>
      <c r="E35" s="169"/>
      <c r="F35" s="169"/>
      <c r="G35" s="169"/>
      <c r="H35" s="169"/>
    </row>
    <row r="36" spans="1:8">
      <c r="A36" s="135" t="s">
        <v>287</v>
      </c>
      <c r="B36" s="169"/>
      <c r="C36" s="169"/>
      <c r="D36" s="169"/>
      <c r="E36" s="169"/>
      <c r="F36" s="169"/>
      <c r="G36" s="169"/>
      <c r="H36" s="169"/>
    </row>
  </sheetData>
  <mergeCells count="20">
    <mergeCell ref="A2:J2"/>
    <mergeCell ref="C3:I3"/>
    <mergeCell ref="F13:K13"/>
    <mergeCell ref="L13:P13"/>
    <mergeCell ref="D4:K4"/>
    <mergeCell ref="D5:K5"/>
    <mergeCell ref="D6:K6"/>
    <mergeCell ref="D7:K7"/>
    <mergeCell ref="D8:K8"/>
    <mergeCell ref="C33:H33"/>
    <mergeCell ref="C34:H34"/>
    <mergeCell ref="J10:M10"/>
    <mergeCell ref="A9:P9"/>
    <mergeCell ref="L11:M11"/>
    <mergeCell ref="A13:A14"/>
    <mergeCell ref="B13:B14"/>
    <mergeCell ref="C13:C14"/>
    <mergeCell ref="D13:D14"/>
    <mergeCell ref="E13:E14"/>
    <mergeCell ref="A30:K30"/>
  </mergeCells>
  <pageMargins left="0.27083333333333331" right="0.21875" top="0.87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P124"/>
  <sheetViews>
    <sheetView topLeftCell="A91" zoomScaleNormal="100" workbookViewId="0">
      <selection activeCell="D8" sqref="D8:K8"/>
    </sheetView>
  </sheetViews>
  <sheetFormatPr defaultColWidth="9.140625" defaultRowHeight="15"/>
  <cols>
    <col min="1" max="1" width="4.140625" style="178" customWidth="1"/>
    <col min="2" max="2" width="5.7109375" style="178" customWidth="1"/>
    <col min="3" max="3" width="40" style="178" customWidth="1"/>
    <col min="4" max="4" width="5.42578125" style="178" customWidth="1"/>
    <col min="5" max="5" width="8.7109375" style="178" customWidth="1"/>
    <col min="6" max="6" width="6.28515625" style="178" customWidth="1"/>
    <col min="7" max="7" width="4.28515625" style="178" customWidth="1"/>
    <col min="8" max="10" width="6.7109375" style="178" customWidth="1"/>
    <col min="11" max="11" width="7.5703125" style="178" customWidth="1"/>
    <col min="12" max="15" width="7.7109375" style="178" customWidth="1"/>
    <col min="16" max="16" width="9" style="178" customWidth="1"/>
    <col min="17" max="16384" width="9.140625" style="178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140"/>
      <c r="L1" s="134"/>
      <c r="M1" s="134"/>
      <c r="N1" s="134"/>
      <c r="O1" s="137" t="s">
        <v>74</v>
      </c>
      <c r="P1" s="138">
        <f>Kopsavilkums!A19</f>
        <v>2</v>
      </c>
    </row>
    <row r="2" spans="1:16">
      <c r="A2" s="331" t="s">
        <v>36</v>
      </c>
      <c r="B2" s="331"/>
      <c r="C2" s="331"/>
      <c r="D2" s="331"/>
      <c r="E2" s="331"/>
      <c r="F2" s="331"/>
      <c r="G2" s="331"/>
      <c r="H2" s="331"/>
      <c r="I2" s="331"/>
      <c r="J2" s="331"/>
      <c r="K2" s="140"/>
      <c r="L2" s="134"/>
      <c r="M2" s="134"/>
      <c r="N2" s="134"/>
      <c r="O2" s="134"/>
      <c r="P2" s="140"/>
    </row>
    <row r="3" spans="1:16">
      <c r="A3" s="139"/>
      <c r="B3" s="139"/>
      <c r="C3" s="332" t="s">
        <v>18</v>
      </c>
      <c r="D3" s="332"/>
      <c r="E3" s="332"/>
      <c r="F3" s="332"/>
      <c r="G3" s="332"/>
      <c r="H3" s="332"/>
      <c r="I3" s="332"/>
      <c r="J3" s="139"/>
      <c r="K3" s="140"/>
      <c r="L3" s="134"/>
      <c r="M3" s="134"/>
      <c r="N3" s="134"/>
      <c r="O3" s="134"/>
      <c r="P3" s="140"/>
    </row>
    <row r="4" spans="1:16">
      <c r="A4" s="134"/>
      <c r="B4" s="134"/>
      <c r="C4" s="137" t="s">
        <v>53</v>
      </c>
      <c r="D4" s="337" t="s">
        <v>284</v>
      </c>
      <c r="E4" s="337"/>
      <c r="F4" s="337"/>
      <c r="G4" s="337"/>
      <c r="H4" s="337"/>
      <c r="I4" s="337"/>
      <c r="J4" s="337"/>
      <c r="K4" s="337"/>
      <c r="L4" s="134"/>
      <c r="M4" s="134"/>
      <c r="N4" s="134"/>
      <c r="O4" s="134"/>
      <c r="P4" s="140"/>
    </row>
    <row r="5" spans="1:16">
      <c r="A5" s="134"/>
      <c r="B5" s="134"/>
      <c r="C5" s="137" t="s">
        <v>19</v>
      </c>
      <c r="D5" s="337" t="s">
        <v>284</v>
      </c>
      <c r="E5" s="337"/>
      <c r="F5" s="337"/>
      <c r="G5" s="337"/>
      <c r="H5" s="337"/>
      <c r="I5" s="337"/>
      <c r="J5" s="337"/>
      <c r="K5" s="337"/>
      <c r="L5" s="134"/>
      <c r="M5" s="134"/>
      <c r="N5" s="134"/>
      <c r="O5" s="134"/>
      <c r="P5" s="140"/>
    </row>
    <row r="6" spans="1:16">
      <c r="A6" s="134"/>
      <c r="B6" s="134"/>
      <c r="C6" s="137" t="s">
        <v>54</v>
      </c>
      <c r="D6" s="337" t="s">
        <v>283</v>
      </c>
      <c r="E6" s="337"/>
      <c r="F6" s="337"/>
      <c r="G6" s="337"/>
      <c r="H6" s="337"/>
      <c r="I6" s="337"/>
      <c r="J6" s="337"/>
      <c r="K6" s="337"/>
      <c r="L6" s="134"/>
      <c r="M6" s="134"/>
      <c r="N6" s="134"/>
      <c r="O6" s="134"/>
      <c r="P6" s="140"/>
    </row>
    <row r="7" spans="1:16">
      <c r="A7" s="134"/>
      <c r="B7" s="134"/>
      <c r="C7" s="137" t="s">
        <v>55</v>
      </c>
      <c r="D7" s="337" t="s">
        <v>293</v>
      </c>
      <c r="E7" s="337"/>
      <c r="F7" s="337"/>
      <c r="G7" s="337"/>
      <c r="H7" s="337"/>
      <c r="I7" s="337"/>
      <c r="J7" s="337"/>
      <c r="K7" s="337"/>
      <c r="L7" s="134"/>
      <c r="M7" s="134"/>
      <c r="N7" s="134"/>
      <c r="O7" s="134"/>
      <c r="P7" s="140"/>
    </row>
    <row r="8" spans="1:16">
      <c r="A8" s="134"/>
      <c r="B8" s="134"/>
      <c r="C8" s="141" t="s">
        <v>21</v>
      </c>
      <c r="D8" s="337"/>
      <c r="E8" s="337"/>
      <c r="F8" s="337"/>
      <c r="G8" s="337"/>
      <c r="H8" s="337"/>
      <c r="I8" s="337"/>
      <c r="J8" s="337"/>
      <c r="K8" s="337"/>
      <c r="L8" s="134"/>
      <c r="M8" s="134"/>
      <c r="N8" s="134"/>
      <c r="O8" s="134"/>
      <c r="P8" s="140"/>
    </row>
    <row r="9" spans="1:16" ht="15" customHeight="1">
      <c r="A9" s="316" t="s">
        <v>80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</row>
    <row r="10" spans="1:16">
      <c r="A10" s="134"/>
      <c r="B10" s="134"/>
      <c r="C10" s="134"/>
      <c r="D10" s="142"/>
      <c r="E10" s="134"/>
      <c r="F10" s="134"/>
      <c r="G10" s="134"/>
      <c r="H10" s="134"/>
      <c r="I10" s="134"/>
      <c r="J10" s="315" t="s">
        <v>56</v>
      </c>
      <c r="K10" s="315"/>
      <c r="L10" s="315"/>
      <c r="M10" s="315"/>
      <c r="N10" s="143">
        <f>P118</f>
        <v>0</v>
      </c>
      <c r="O10" s="134"/>
      <c r="P10" s="140"/>
    </row>
    <row r="11" spans="1:16">
      <c r="A11" s="179"/>
      <c r="B11" s="180"/>
      <c r="C11" s="134"/>
      <c r="D11" s="180"/>
      <c r="E11" s="180"/>
      <c r="F11" s="134"/>
      <c r="G11" s="134"/>
      <c r="H11" s="134"/>
      <c r="I11" s="134"/>
      <c r="J11" s="134"/>
      <c r="K11" s="134"/>
      <c r="L11" s="317" t="s">
        <v>9</v>
      </c>
      <c r="M11" s="317"/>
      <c r="N11" s="176" t="s">
        <v>288</v>
      </c>
      <c r="O11" s="177"/>
      <c r="P11" s="134"/>
    </row>
    <row r="12" spans="1:16" ht="15.75" thickBot="1">
      <c r="A12" s="179"/>
      <c r="B12" s="180"/>
      <c r="C12" s="134"/>
      <c r="D12" s="180"/>
      <c r="E12" s="180"/>
      <c r="F12" s="134"/>
      <c r="G12" s="134"/>
      <c r="H12" s="134"/>
      <c r="I12" s="134"/>
      <c r="J12" s="134"/>
      <c r="K12" s="134"/>
      <c r="L12" s="145"/>
      <c r="M12" s="145"/>
      <c r="N12" s="136"/>
      <c r="O12" s="136"/>
      <c r="P12" s="134"/>
    </row>
    <row r="13" spans="1:16" ht="15.75" customHeight="1" thickBot="1">
      <c r="A13" s="318" t="s">
        <v>25</v>
      </c>
      <c r="B13" s="320" t="s">
        <v>57</v>
      </c>
      <c r="C13" s="322" t="s">
        <v>58</v>
      </c>
      <c r="D13" s="324" t="s">
        <v>59</v>
      </c>
      <c r="E13" s="326" t="s">
        <v>60</v>
      </c>
      <c r="F13" s="333" t="s">
        <v>61</v>
      </c>
      <c r="G13" s="334"/>
      <c r="H13" s="334"/>
      <c r="I13" s="334"/>
      <c r="J13" s="334"/>
      <c r="K13" s="335"/>
      <c r="L13" s="336" t="s">
        <v>62</v>
      </c>
      <c r="M13" s="334"/>
      <c r="N13" s="334"/>
      <c r="O13" s="334"/>
      <c r="P13" s="335"/>
    </row>
    <row r="14" spans="1:16" ht="78.75" customHeight="1" thickBot="1">
      <c r="A14" s="339"/>
      <c r="B14" s="340"/>
      <c r="C14" s="341"/>
      <c r="D14" s="342"/>
      <c r="E14" s="343"/>
      <c r="F14" s="146" t="s">
        <v>63</v>
      </c>
      <c r="G14" s="147" t="s">
        <v>69</v>
      </c>
      <c r="H14" s="147" t="s">
        <v>64</v>
      </c>
      <c r="I14" s="147" t="s">
        <v>79</v>
      </c>
      <c r="J14" s="147" t="s">
        <v>66</v>
      </c>
      <c r="K14" s="148" t="s">
        <v>67</v>
      </c>
      <c r="L14" s="149" t="s">
        <v>63</v>
      </c>
      <c r="M14" s="147" t="s">
        <v>64</v>
      </c>
      <c r="N14" s="147" t="s">
        <v>65</v>
      </c>
      <c r="O14" s="147" t="s">
        <v>66</v>
      </c>
      <c r="P14" s="148" t="s">
        <v>67</v>
      </c>
    </row>
    <row r="15" spans="1:16">
      <c r="A15" s="150"/>
      <c r="B15" s="181"/>
      <c r="C15" s="182"/>
      <c r="D15" s="183"/>
      <c r="E15" s="184"/>
      <c r="F15" s="185"/>
      <c r="G15" s="186"/>
      <c r="H15" s="186"/>
      <c r="I15" s="186"/>
      <c r="J15" s="186"/>
      <c r="K15" s="187"/>
      <c r="L15" s="188"/>
      <c r="M15" s="186"/>
      <c r="N15" s="186"/>
      <c r="O15" s="186"/>
      <c r="P15" s="187"/>
    </row>
    <row r="16" spans="1:16">
      <c r="A16" s="122">
        <f>IF(E16&gt;0,IF(E16&gt;0,1+MAX(A15),0),0)</f>
        <v>1</v>
      </c>
      <c r="B16" s="124"/>
      <c r="C16" s="189" t="s">
        <v>95</v>
      </c>
      <c r="D16" s="121" t="s">
        <v>89</v>
      </c>
      <c r="E16" s="190">
        <v>414.95</v>
      </c>
      <c r="F16" s="161"/>
      <c r="G16" s="162"/>
      <c r="H16" s="157"/>
      <c r="I16" s="157"/>
      <c r="J16" s="157"/>
      <c r="K16" s="163"/>
      <c r="L16" s="161"/>
      <c r="M16" s="162"/>
      <c r="N16" s="162"/>
      <c r="O16" s="162"/>
      <c r="P16" s="163"/>
    </row>
    <row r="17" spans="1:16">
      <c r="A17" s="122">
        <f t="shared" ref="A17:A81" si="0">IF(E17&gt;0,IF(E17&gt;0,1+MAX(A16),0),0)</f>
        <v>2</v>
      </c>
      <c r="B17" s="124"/>
      <c r="C17" s="189" t="s">
        <v>96</v>
      </c>
      <c r="D17" s="121" t="s">
        <v>82</v>
      </c>
      <c r="E17" s="190">
        <v>123.6</v>
      </c>
      <c r="F17" s="161"/>
      <c r="G17" s="162"/>
      <c r="H17" s="157"/>
      <c r="I17" s="157"/>
      <c r="J17" s="157"/>
      <c r="K17" s="163"/>
      <c r="L17" s="161"/>
      <c r="M17" s="162"/>
      <c r="N17" s="162"/>
      <c r="O17" s="162"/>
      <c r="P17" s="163"/>
    </row>
    <row r="18" spans="1:16" ht="22.5">
      <c r="A18" s="122">
        <f t="shared" si="0"/>
        <v>3</v>
      </c>
      <c r="B18" s="124"/>
      <c r="C18" s="189" t="s">
        <v>321</v>
      </c>
      <c r="D18" s="121" t="s">
        <v>89</v>
      </c>
      <c r="E18" s="190">
        <v>414.95</v>
      </c>
      <c r="F18" s="161"/>
      <c r="G18" s="162"/>
      <c r="H18" s="157"/>
      <c r="I18" s="157"/>
      <c r="J18" s="157"/>
      <c r="K18" s="163"/>
      <c r="L18" s="161"/>
      <c r="M18" s="162"/>
      <c r="N18" s="162"/>
      <c r="O18" s="162"/>
      <c r="P18" s="163"/>
    </row>
    <row r="19" spans="1:16">
      <c r="A19" s="122">
        <f t="shared" si="0"/>
        <v>4</v>
      </c>
      <c r="B19" s="124"/>
      <c r="C19" s="189" t="s">
        <v>97</v>
      </c>
      <c r="D19" s="121" t="s">
        <v>82</v>
      </c>
      <c r="E19" s="190">
        <v>90.7</v>
      </c>
      <c r="F19" s="161"/>
      <c r="G19" s="162"/>
      <c r="H19" s="157"/>
      <c r="I19" s="157"/>
      <c r="J19" s="157"/>
      <c r="K19" s="163"/>
      <c r="L19" s="161"/>
      <c r="M19" s="162"/>
      <c r="N19" s="162"/>
      <c r="O19" s="162"/>
      <c r="P19" s="163"/>
    </row>
    <row r="20" spans="1:16">
      <c r="A20" s="122">
        <f t="shared" si="0"/>
        <v>5</v>
      </c>
      <c r="B20" s="124"/>
      <c r="C20" s="127" t="s">
        <v>98</v>
      </c>
      <c r="D20" s="121" t="s">
        <v>99</v>
      </c>
      <c r="E20" s="190">
        <v>0.7292280000000001</v>
      </c>
      <c r="F20" s="161"/>
      <c r="G20" s="162"/>
      <c r="H20" s="157"/>
      <c r="I20" s="157"/>
      <c r="J20" s="157"/>
      <c r="K20" s="163"/>
      <c r="L20" s="161"/>
      <c r="M20" s="162"/>
      <c r="N20" s="162"/>
      <c r="O20" s="162"/>
      <c r="P20" s="163"/>
    </row>
    <row r="21" spans="1:16">
      <c r="A21" s="122">
        <f t="shared" si="0"/>
        <v>6</v>
      </c>
      <c r="B21" s="124"/>
      <c r="C21" s="127" t="s">
        <v>100</v>
      </c>
      <c r="D21" s="121" t="s">
        <v>91</v>
      </c>
      <c r="E21" s="190">
        <v>90.7</v>
      </c>
      <c r="F21" s="161"/>
      <c r="G21" s="162"/>
      <c r="H21" s="157"/>
      <c r="I21" s="157"/>
      <c r="J21" s="157"/>
      <c r="K21" s="163"/>
      <c r="L21" s="161"/>
      <c r="M21" s="162"/>
      <c r="N21" s="162"/>
      <c r="O21" s="162"/>
      <c r="P21" s="163"/>
    </row>
    <row r="22" spans="1:16">
      <c r="A22" s="122">
        <f t="shared" si="0"/>
        <v>7</v>
      </c>
      <c r="B22" s="124"/>
      <c r="C22" s="125" t="s">
        <v>101</v>
      </c>
      <c r="D22" s="121" t="s">
        <v>82</v>
      </c>
      <c r="E22" s="190">
        <v>90.7</v>
      </c>
      <c r="F22" s="161"/>
      <c r="G22" s="162"/>
      <c r="H22" s="157"/>
      <c r="I22" s="157"/>
      <c r="J22" s="157"/>
      <c r="K22" s="163"/>
      <c r="L22" s="161"/>
      <c r="M22" s="162"/>
      <c r="N22" s="162"/>
      <c r="O22" s="162"/>
      <c r="P22" s="163"/>
    </row>
    <row r="23" spans="1:16">
      <c r="A23" s="122">
        <f t="shared" si="0"/>
        <v>8</v>
      </c>
      <c r="B23" s="124"/>
      <c r="C23" s="127" t="s">
        <v>102</v>
      </c>
      <c r="D23" s="121" t="s">
        <v>89</v>
      </c>
      <c r="E23" s="190">
        <v>45.712800000000009</v>
      </c>
      <c r="F23" s="161"/>
      <c r="G23" s="162"/>
      <c r="H23" s="157"/>
      <c r="I23" s="157"/>
      <c r="J23" s="157"/>
      <c r="K23" s="163"/>
      <c r="L23" s="161"/>
      <c r="M23" s="162"/>
      <c r="N23" s="162"/>
      <c r="O23" s="162"/>
      <c r="P23" s="163"/>
    </row>
    <row r="24" spans="1:16">
      <c r="A24" s="122">
        <f t="shared" si="0"/>
        <v>9</v>
      </c>
      <c r="B24" s="124"/>
      <c r="C24" s="127" t="s">
        <v>100</v>
      </c>
      <c r="D24" s="121" t="s">
        <v>84</v>
      </c>
      <c r="E24" s="190">
        <v>272.10000000000002</v>
      </c>
      <c r="F24" s="161"/>
      <c r="G24" s="162"/>
      <c r="H24" s="157"/>
      <c r="I24" s="157"/>
      <c r="J24" s="157"/>
      <c r="K24" s="163"/>
      <c r="L24" s="161"/>
      <c r="M24" s="162"/>
      <c r="N24" s="162"/>
      <c r="O24" s="162"/>
      <c r="P24" s="163"/>
    </row>
    <row r="25" spans="1:16">
      <c r="A25" s="122">
        <f t="shared" si="0"/>
        <v>10</v>
      </c>
      <c r="B25" s="124"/>
      <c r="C25" s="125" t="s">
        <v>103</v>
      </c>
      <c r="D25" s="121" t="s">
        <v>82</v>
      </c>
      <c r="E25" s="190">
        <v>90.7</v>
      </c>
      <c r="F25" s="161"/>
      <c r="G25" s="162"/>
      <c r="H25" s="157"/>
      <c r="I25" s="157"/>
      <c r="J25" s="157"/>
      <c r="K25" s="163"/>
      <c r="L25" s="161"/>
      <c r="M25" s="162"/>
      <c r="N25" s="162"/>
      <c r="O25" s="162"/>
      <c r="P25" s="163"/>
    </row>
    <row r="26" spans="1:16">
      <c r="A26" s="122">
        <f t="shared" si="0"/>
        <v>11</v>
      </c>
      <c r="B26" s="124"/>
      <c r="C26" s="127" t="s">
        <v>104</v>
      </c>
      <c r="D26" s="121" t="s">
        <v>89</v>
      </c>
      <c r="E26" s="190">
        <v>69.838999999999999</v>
      </c>
      <c r="F26" s="161"/>
      <c r="G26" s="162"/>
      <c r="H26" s="191"/>
      <c r="I26" s="191"/>
      <c r="J26" s="191"/>
      <c r="K26" s="163"/>
      <c r="L26" s="161"/>
      <c r="M26" s="162"/>
      <c r="N26" s="162"/>
      <c r="O26" s="162"/>
      <c r="P26" s="163"/>
    </row>
    <row r="27" spans="1:16">
      <c r="A27" s="122">
        <f t="shared" si="0"/>
        <v>12</v>
      </c>
      <c r="B27" s="124"/>
      <c r="C27" s="125" t="s">
        <v>105</v>
      </c>
      <c r="D27" s="121" t="s">
        <v>82</v>
      </c>
      <c r="E27" s="190">
        <v>90.7</v>
      </c>
      <c r="F27" s="161"/>
      <c r="G27" s="162"/>
      <c r="H27" s="191"/>
      <c r="I27" s="191"/>
      <c r="J27" s="191"/>
      <c r="K27" s="163"/>
      <c r="L27" s="161"/>
      <c r="M27" s="162"/>
      <c r="N27" s="162"/>
      <c r="O27" s="162"/>
      <c r="P27" s="163"/>
    </row>
    <row r="28" spans="1:16">
      <c r="A28" s="122">
        <f t="shared" si="0"/>
        <v>13</v>
      </c>
      <c r="B28" s="124"/>
      <c r="C28" s="127" t="s">
        <v>106</v>
      </c>
      <c r="D28" s="121" t="s">
        <v>82</v>
      </c>
      <c r="E28" s="190">
        <v>99.77000000000001</v>
      </c>
      <c r="F28" s="161"/>
      <c r="G28" s="162"/>
      <c r="H28" s="191"/>
      <c r="I28" s="191"/>
      <c r="J28" s="191"/>
      <c r="K28" s="163"/>
      <c r="L28" s="161"/>
      <c r="M28" s="162"/>
      <c r="N28" s="162"/>
      <c r="O28" s="162"/>
      <c r="P28" s="163"/>
    </row>
    <row r="29" spans="1:16">
      <c r="A29" s="122">
        <f t="shared" si="0"/>
        <v>14</v>
      </c>
      <c r="B29" s="124"/>
      <c r="C29" s="125" t="s">
        <v>107</v>
      </c>
      <c r="D29" s="121" t="s">
        <v>84</v>
      </c>
      <c r="E29" s="190">
        <v>14</v>
      </c>
      <c r="F29" s="161"/>
      <c r="G29" s="162"/>
      <c r="H29" s="191"/>
      <c r="I29" s="191"/>
      <c r="J29" s="191"/>
      <c r="K29" s="163"/>
      <c r="L29" s="161"/>
      <c r="M29" s="162"/>
      <c r="N29" s="162"/>
      <c r="O29" s="162"/>
      <c r="P29" s="163"/>
    </row>
    <row r="30" spans="1:16">
      <c r="A30" s="122">
        <f t="shared" si="0"/>
        <v>15</v>
      </c>
      <c r="B30" s="124"/>
      <c r="C30" s="127" t="s">
        <v>108</v>
      </c>
      <c r="D30" s="121" t="s">
        <v>84</v>
      </c>
      <c r="E30" s="190">
        <v>14</v>
      </c>
      <c r="F30" s="161"/>
      <c r="G30" s="162"/>
      <c r="H30" s="191"/>
      <c r="I30" s="191"/>
      <c r="J30" s="191"/>
      <c r="K30" s="163"/>
      <c r="L30" s="161"/>
      <c r="M30" s="162"/>
      <c r="N30" s="162"/>
      <c r="O30" s="162"/>
      <c r="P30" s="163"/>
    </row>
    <row r="31" spans="1:16">
      <c r="A31" s="122">
        <f t="shared" si="0"/>
        <v>16</v>
      </c>
      <c r="B31" s="124"/>
      <c r="C31" s="192" t="s">
        <v>109</v>
      </c>
      <c r="D31" s="121" t="s">
        <v>89</v>
      </c>
      <c r="E31" s="190">
        <v>330.8</v>
      </c>
      <c r="F31" s="161"/>
      <c r="G31" s="162"/>
      <c r="H31" s="191"/>
      <c r="I31" s="191"/>
      <c r="J31" s="191"/>
      <c r="K31" s="163"/>
      <c r="L31" s="161"/>
      <c r="M31" s="162"/>
      <c r="N31" s="162"/>
      <c r="O31" s="162"/>
      <c r="P31" s="163"/>
    </row>
    <row r="32" spans="1:16">
      <c r="A32" s="122">
        <f t="shared" si="0"/>
        <v>17</v>
      </c>
      <c r="B32" s="124"/>
      <c r="C32" s="127" t="s">
        <v>110</v>
      </c>
      <c r="D32" s="124" t="s">
        <v>89</v>
      </c>
      <c r="E32" s="129">
        <v>413.5</v>
      </c>
      <c r="F32" s="161"/>
      <c r="G32" s="162"/>
      <c r="H32" s="191"/>
      <c r="I32" s="191"/>
      <c r="J32" s="191"/>
      <c r="K32" s="163"/>
      <c r="L32" s="161"/>
      <c r="M32" s="162"/>
      <c r="N32" s="162"/>
      <c r="O32" s="162"/>
      <c r="P32" s="163"/>
    </row>
    <row r="33" spans="1:16">
      <c r="A33" s="122">
        <f t="shared" si="0"/>
        <v>18</v>
      </c>
      <c r="B33" s="124"/>
      <c r="C33" s="127" t="s">
        <v>111</v>
      </c>
      <c r="D33" s="124" t="s">
        <v>89</v>
      </c>
      <c r="E33" s="190">
        <v>413.5</v>
      </c>
      <c r="F33" s="161"/>
      <c r="G33" s="162"/>
      <c r="H33" s="157"/>
      <c r="I33" s="157"/>
      <c r="J33" s="157"/>
      <c r="K33" s="163"/>
      <c r="L33" s="161"/>
      <c r="M33" s="162"/>
      <c r="N33" s="162"/>
      <c r="O33" s="162"/>
      <c r="P33" s="163"/>
    </row>
    <row r="34" spans="1:16">
      <c r="A34" s="122">
        <f t="shared" si="0"/>
        <v>19</v>
      </c>
      <c r="B34" s="124"/>
      <c r="C34" s="127" t="s">
        <v>112</v>
      </c>
      <c r="D34" s="124" t="s">
        <v>113</v>
      </c>
      <c r="E34" s="190">
        <v>6</v>
      </c>
      <c r="F34" s="161"/>
      <c r="G34" s="162"/>
      <c r="H34" s="157"/>
      <c r="I34" s="157"/>
      <c r="J34" s="157"/>
      <c r="K34" s="163"/>
      <c r="L34" s="161"/>
      <c r="M34" s="162"/>
      <c r="N34" s="162"/>
      <c r="O34" s="162"/>
      <c r="P34" s="163"/>
    </row>
    <row r="35" spans="1:16">
      <c r="A35" s="122">
        <f t="shared" si="0"/>
        <v>20</v>
      </c>
      <c r="B35" s="124"/>
      <c r="C35" s="125" t="s">
        <v>114</v>
      </c>
      <c r="D35" s="124" t="s">
        <v>82</v>
      </c>
      <c r="E35" s="190">
        <v>90.7</v>
      </c>
      <c r="F35" s="161"/>
      <c r="G35" s="162"/>
      <c r="H35" s="157"/>
      <c r="I35" s="157"/>
      <c r="J35" s="157"/>
      <c r="K35" s="163"/>
      <c r="L35" s="161"/>
      <c r="M35" s="162"/>
      <c r="N35" s="162"/>
      <c r="O35" s="162"/>
      <c r="P35" s="163"/>
    </row>
    <row r="36" spans="1:16">
      <c r="A36" s="122">
        <f t="shared" si="0"/>
        <v>21</v>
      </c>
      <c r="B36" s="124"/>
      <c r="C36" s="127" t="s">
        <v>115</v>
      </c>
      <c r="D36" s="124" t="s">
        <v>82</v>
      </c>
      <c r="E36" s="190">
        <v>97.956000000000003</v>
      </c>
      <c r="F36" s="161"/>
      <c r="G36" s="162"/>
      <c r="H36" s="157"/>
      <c r="I36" s="157"/>
      <c r="J36" s="157"/>
      <c r="K36" s="163"/>
      <c r="L36" s="161"/>
      <c r="M36" s="162"/>
      <c r="N36" s="162"/>
      <c r="O36" s="162"/>
      <c r="P36" s="163"/>
    </row>
    <row r="37" spans="1:16">
      <c r="A37" s="122">
        <f t="shared" si="0"/>
        <v>22</v>
      </c>
      <c r="B37" s="124"/>
      <c r="C37" s="125" t="s">
        <v>116</v>
      </c>
      <c r="D37" s="124" t="s">
        <v>82</v>
      </c>
      <c r="E37" s="190">
        <v>90.7</v>
      </c>
      <c r="F37" s="161"/>
      <c r="G37" s="162"/>
      <c r="H37" s="157"/>
      <c r="I37" s="157"/>
      <c r="J37" s="157"/>
      <c r="K37" s="163"/>
      <c r="L37" s="161"/>
      <c r="M37" s="162"/>
      <c r="N37" s="162"/>
      <c r="O37" s="162"/>
      <c r="P37" s="163"/>
    </row>
    <row r="38" spans="1:16">
      <c r="A38" s="122">
        <f t="shared" si="0"/>
        <v>23</v>
      </c>
      <c r="B38" s="124"/>
      <c r="C38" s="127" t="s">
        <v>117</v>
      </c>
      <c r="D38" s="124" t="s">
        <v>89</v>
      </c>
      <c r="E38" s="129">
        <v>136.05000000000001</v>
      </c>
      <c r="F38" s="161"/>
      <c r="G38" s="162"/>
      <c r="H38" s="157"/>
      <c r="I38" s="157"/>
      <c r="J38" s="157"/>
      <c r="K38" s="163"/>
      <c r="L38" s="161"/>
      <c r="M38" s="162"/>
      <c r="N38" s="162"/>
      <c r="O38" s="162"/>
      <c r="P38" s="163"/>
    </row>
    <row r="39" spans="1:16">
      <c r="A39" s="122">
        <f t="shared" si="0"/>
        <v>24</v>
      </c>
      <c r="B39" s="124"/>
      <c r="C39" s="127" t="s">
        <v>111</v>
      </c>
      <c r="D39" s="124" t="s">
        <v>89</v>
      </c>
      <c r="E39" s="190">
        <v>136.05000000000001</v>
      </c>
      <c r="F39" s="161"/>
      <c r="G39" s="162"/>
      <c r="H39" s="157"/>
      <c r="I39" s="157"/>
      <c r="J39" s="157"/>
      <c r="K39" s="163"/>
      <c r="L39" s="161"/>
      <c r="M39" s="162"/>
      <c r="N39" s="162"/>
      <c r="O39" s="162"/>
      <c r="P39" s="163"/>
    </row>
    <row r="40" spans="1:16">
      <c r="A40" s="122">
        <f t="shared" si="0"/>
        <v>25</v>
      </c>
      <c r="B40" s="124"/>
      <c r="C40" s="127" t="s">
        <v>112</v>
      </c>
      <c r="D40" s="124" t="s">
        <v>113</v>
      </c>
      <c r="E40" s="190">
        <v>2</v>
      </c>
      <c r="F40" s="161"/>
      <c r="G40" s="162"/>
      <c r="H40" s="157"/>
      <c r="I40" s="157"/>
      <c r="J40" s="157"/>
      <c r="K40" s="163"/>
      <c r="L40" s="161"/>
      <c r="M40" s="162"/>
      <c r="N40" s="162"/>
      <c r="O40" s="162"/>
      <c r="P40" s="163"/>
    </row>
    <row r="41" spans="1:16">
      <c r="A41" s="122">
        <f t="shared" si="0"/>
        <v>26</v>
      </c>
      <c r="B41" s="124"/>
      <c r="C41" s="125" t="s">
        <v>118</v>
      </c>
      <c r="D41" s="124" t="s">
        <v>89</v>
      </c>
      <c r="E41" s="190">
        <v>42.76</v>
      </c>
      <c r="F41" s="161"/>
      <c r="G41" s="162"/>
      <c r="H41" s="157"/>
      <c r="I41" s="157"/>
      <c r="J41" s="157"/>
      <c r="K41" s="163"/>
      <c r="L41" s="161"/>
      <c r="M41" s="162"/>
      <c r="N41" s="162"/>
      <c r="O41" s="162"/>
      <c r="P41" s="163"/>
    </row>
    <row r="42" spans="1:16">
      <c r="A42" s="122">
        <f t="shared" si="0"/>
        <v>27</v>
      </c>
      <c r="B42" s="124"/>
      <c r="C42" s="127" t="s">
        <v>119</v>
      </c>
      <c r="D42" s="124" t="s">
        <v>89</v>
      </c>
      <c r="E42" s="190">
        <v>42.76</v>
      </c>
      <c r="F42" s="161"/>
      <c r="G42" s="162"/>
      <c r="H42" s="157"/>
      <c r="I42" s="157"/>
      <c r="J42" s="157"/>
      <c r="K42" s="163"/>
      <c r="L42" s="161"/>
      <c r="M42" s="162"/>
      <c r="N42" s="162"/>
      <c r="O42" s="162"/>
      <c r="P42" s="163"/>
    </row>
    <row r="43" spans="1:16">
      <c r="A43" s="122">
        <f t="shared" si="0"/>
        <v>28</v>
      </c>
      <c r="B43" s="124"/>
      <c r="C43" s="189" t="s">
        <v>120</v>
      </c>
      <c r="D43" s="121" t="s">
        <v>82</v>
      </c>
      <c r="E43" s="190">
        <v>35.49</v>
      </c>
      <c r="F43" s="161"/>
      <c r="G43" s="162"/>
      <c r="H43" s="157"/>
      <c r="I43" s="157"/>
      <c r="J43" s="157"/>
      <c r="K43" s="163"/>
      <c r="L43" s="161"/>
      <c r="M43" s="162"/>
      <c r="N43" s="162"/>
      <c r="O43" s="162"/>
      <c r="P43" s="163"/>
    </row>
    <row r="44" spans="1:16">
      <c r="A44" s="122">
        <f t="shared" si="0"/>
        <v>29</v>
      </c>
      <c r="B44" s="124"/>
      <c r="C44" s="127" t="s">
        <v>98</v>
      </c>
      <c r="D44" s="121" t="s">
        <v>99</v>
      </c>
      <c r="E44" s="190">
        <v>1.9164599999999998</v>
      </c>
      <c r="F44" s="161"/>
      <c r="G44" s="162"/>
      <c r="H44" s="157"/>
      <c r="I44" s="157"/>
      <c r="J44" s="157"/>
      <c r="K44" s="163"/>
      <c r="L44" s="161"/>
      <c r="M44" s="162"/>
      <c r="N44" s="162"/>
      <c r="O44" s="162"/>
      <c r="P44" s="163"/>
    </row>
    <row r="45" spans="1:16">
      <c r="A45" s="122">
        <f t="shared" si="0"/>
        <v>30</v>
      </c>
      <c r="B45" s="124"/>
      <c r="C45" s="127" t="s">
        <v>100</v>
      </c>
      <c r="D45" s="121" t="s">
        <v>91</v>
      </c>
      <c r="E45" s="190">
        <v>35.49</v>
      </c>
      <c r="F45" s="161"/>
      <c r="G45" s="162"/>
      <c r="H45" s="157"/>
      <c r="I45" s="157"/>
      <c r="J45" s="157"/>
      <c r="K45" s="163"/>
      <c r="L45" s="161"/>
      <c r="M45" s="162"/>
      <c r="N45" s="162"/>
      <c r="O45" s="162"/>
      <c r="P45" s="163"/>
    </row>
    <row r="46" spans="1:16">
      <c r="A46" s="122">
        <f t="shared" si="0"/>
        <v>31</v>
      </c>
      <c r="B46" s="124"/>
      <c r="C46" s="189" t="s">
        <v>121</v>
      </c>
      <c r="D46" s="121" t="s">
        <v>89</v>
      </c>
      <c r="E46" s="190">
        <v>42.76</v>
      </c>
      <c r="F46" s="161"/>
      <c r="G46" s="162"/>
      <c r="H46" s="157"/>
      <c r="I46" s="157"/>
      <c r="J46" s="157"/>
      <c r="K46" s="163"/>
      <c r="L46" s="161"/>
      <c r="M46" s="162"/>
      <c r="N46" s="162"/>
      <c r="O46" s="162"/>
      <c r="P46" s="163"/>
    </row>
    <row r="47" spans="1:16" ht="22.5">
      <c r="A47" s="122">
        <f t="shared" si="0"/>
        <v>32</v>
      </c>
      <c r="B47" s="124"/>
      <c r="C47" s="127" t="s">
        <v>122</v>
      </c>
      <c r="D47" s="121" t="s">
        <v>89</v>
      </c>
      <c r="E47" s="190">
        <v>47.036000000000001</v>
      </c>
      <c r="F47" s="161"/>
      <c r="G47" s="162"/>
      <c r="H47" s="157"/>
      <c r="I47" s="157"/>
      <c r="J47" s="157"/>
      <c r="K47" s="163"/>
      <c r="L47" s="161"/>
      <c r="M47" s="162"/>
      <c r="N47" s="162"/>
      <c r="O47" s="162"/>
      <c r="P47" s="163"/>
    </row>
    <row r="48" spans="1:16" ht="22.5">
      <c r="A48" s="122">
        <f t="shared" si="0"/>
        <v>33</v>
      </c>
      <c r="B48" s="124"/>
      <c r="C48" s="127" t="s">
        <v>123</v>
      </c>
      <c r="D48" s="121" t="s">
        <v>89</v>
      </c>
      <c r="E48" s="190">
        <v>47.036000000000001</v>
      </c>
      <c r="F48" s="161"/>
      <c r="G48" s="162"/>
      <c r="H48" s="157"/>
      <c r="I48" s="157"/>
      <c r="J48" s="157"/>
      <c r="K48" s="163"/>
      <c r="L48" s="161"/>
      <c r="M48" s="162"/>
      <c r="N48" s="162"/>
      <c r="O48" s="162"/>
      <c r="P48" s="163"/>
    </row>
    <row r="49" spans="1:16" ht="22.5">
      <c r="A49" s="122">
        <f t="shared" si="0"/>
        <v>34</v>
      </c>
      <c r="B49" s="124"/>
      <c r="C49" s="127" t="s">
        <v>295</v>
      </c>
      <c r="D49" s="124" t="s">
        <v>89</v>
      </c>
      <c r="E49" s="129">
        <v>47.036000000000001</v>
      </c>
      <c r="F49" s="161"/>
      <c r="G49" s="162"/>
      <c r="H49" s="157"/>
      <c r="I49" s="157"/>
      <c r="J49" s="157"/>
      <c r="K49" s="163"/>
      <c r="L49" s="161"/>
      <c r="M49" s="162"/>
      <c r="N49" s="162"/>
      <c r="O49" s="162"/>
      <c r="P49" s="163"/>
    </row>
    <row r="50" spans="1:16">
      <c r="A50" s="122">
        <f t="shared" si="0"/>
        <v>35</v>
      </c>
      <c r="B50" s="124"/>
      <c r="C50" s="130" t="s">
        <v>100</v>
      </c>
      <c r="D50" s="124" t="s">
        <v>84</v>
      </c>
      <c r="E50" s="129">
        <v>188</v>
      </c>
      <c r="F50" s="161"/>
      <c r="G50" s="162"/>
      <c r="H50" s="157"/>
      <c r="I50" s="157"/>
      <c r="J50" s="157"/>
      <c r="K50" s="163"/>
      <c r="L50" s="161"/>
      <c r="M50" s="162"/>
      <c r="N50" s="162"/>
      <c r="O50" s="162"/>
      <c r="P50" s="163"/>
    </row>
    <row r="51" spans="1:16">
      <c r="A51" s="122">
        <f t="shared" si="0"/>
        <v>36</v>
      </c>
      <c r="B51" s="124"/>
      <c r="C51" s="125" t="s">
        <v>124</v>
      </c>
      <c r="D51" s="124" t="s">
        <v>89</v>
      </c>
      <c r="E51" s="126">
        <v>9.8669999999999991</v>
      </c>
      <c r="F51" s="161"/>
      <c r="G51" s="162"/>
      <c r="H51" s="157"/>
      <c r="I51" s="157"/>
      <c r="J51" s="157"/>
      <c r="K51" s="163"/>
      <c r="L51" s="161"/>
      <c r="M51" s="162"/>
      <c r="N51" s="162"/>
      <c r="O51" s="162"/>
      <c r="P51" s="163"/>
    </row>
    <row r="52" spans="1:16">
      <c r="A52" s="122">
        <f t="shared" si="0"/>
        <v>37</v>
      </c>
      <c r="B52" s="124"/>
      <c r="C52" s="127" t="s">
        <v>125</v>
      </c>
      <c r="D52" s="124" t="s">
        <v>126</v>
      </c>
      <c r="E52" s="126">
        <v>1.9733999999999998</v>
      </c>
      <c r="F52" s="161"/>
      <c r="G52" s="162"/>
      <c r="H52" s="157"/>
      <c r="I52" s="157"/>
      <c r="J52" s="157"/>
      <c r="K52" s="163"/>
      <c r="L52" s="161"/>
      <c r="M52" s="162"/>
      <c r="N52" s="162"/>
      <c r="O52" s="162"/>
      <c r="P52" s="163"/>
    </row>
    <row r="53" spans="1:16">
      <c r="A53" s="122">
        <f t="shared" si="0"/>
        <v>38</v>
      </c>
      <c r="B53" s="124"/>
      <c r="C53" s="128" t="s">
        <v>127</v>
      </c>
      <c r="D53" s="124" t="s">
        <v>82</v>
      </c>
      <c r="E53" s="129">
        <v>32.89</v>
      </c>
      <c r="F53" s="161"/>
      <c r="G53" s="162"/>
      <c r="H53" s="157"/>
      <c r="I53" s="157"/>
      <c r="J53" s="157"/>
      <c r="K53" s="163"/>
      <c r="L53" s="161"/>
      <c r="M53" s="162"/>
      <c r="N53" s="162"/>
      <c r="O53" s="162"/>
      <c r="P53" s="163"/>
    </row>
    <row r="54" spans="1:16">
      <c r="A54" s="122">
        <f t="shared" si="0"/>
        <v>39</v>
      </c>
      <c r="B54" s="124"/>
      <c r="C54" s="130" t="s">
        <v>128</v>
      </c>
      <c r="D54" s="124" t="s">
        <v>89</v>
      </c>
      <c r="E54" s="129">
        <v>11.347049999999998</v>
      </c>
      <c r="F54" s="161"/>
      <c r="G54" s="162"/>
      <c r="H54" s="157"/>
      <c r="I54" s="157"/>
      <c r="J54" s="157"/>
      <c r="K54" s="163"/>
      <c r="L54" s="161"/>
      <c r="M54" s="162"/>
      <c r="N54" s="162"/>
      <c r="O54" s="162"/>
      <c r="P54" s="163"/>
    </row>
    <row r="55" spans="1:16">
      <c r="A55" s="122">
        <f t="shared" si="0"/>
        <v>40</v>
      </c>
      <c r="B55" s="124"/>
      <c r="C55" s="131" t="s">
        <v>129</v>
      </c>
      <c r="D55" s="124" t="s">
        <v>84</v>
      </c>
      <c r="E55" s="126">
        <v>96</v>
      </c>
      <c r="F55" s="161"/>
      <c r="G55" s="162"/>
      <c r="H55" s="157"/>
      <c r="I55" s="157"/>
      <c r="J55" s="157"/>
      <c r="K55" s="163"/>
      <c r="L55" s="161"/>
      <c r="M55" s="162"/>
      <c r="N55" s="162"/>
      <c r="O55" s="162"/>
      <c r="P55" s="163"/>
    </row>
    <row r="56" spans="1:16">
      <c r="A56" s="122">
        <f t="shared" si="0"/>
        <v>41</v>
      </c>
      <c r="B56" s="124"/>
      <c r="C56" s="131" t="s">
        <v>130</v>
      </c>
      <c r="D56" s="124" t="s">
        <v>126</v>
      </c>
      <c r="E56" s="126">
        <v>68.082299999999989</v>
      </c>
      <c r="F56" s="161"/>
      <c r="G56" s="162"/>
      <c r="H56" s="157"/>
      <c r="I56" s="157"/>
      <c r="J56" s="157"/>
      <c r="K56" s="163"/>
      <c r="L56" s="161"/>
      <c r="M56" s="162"/>
      <c r="N56" s="162"/>
      <c r="O56" s="162"/>
      <c r="P56" s="163"/>
    </row>
    <row r="57" spans="1:16">
      <c r="A57" s="122">
        <f t="shared" si="0"/>
        <v>42</v>
      </c>
      <c r="B57" s="124"/>
      <c r="C57" s="125" t="s">
        <v>131</v>
      </c>
      <c r="D57" s="124" t="s">
        <v>132</v>
      </c>
      <c r="E57" s="126">
        <v>32.89</v>
      </c>
      <c r="F57" s="161"/>
      <c r="G57" s="162"/>
      <c r="H57" s="157"/>
      <c r="I57" s="157"/>
      <c r="J57" s="157"/>
      <c r="K57" s="163"/>
      <c r="L57" s="161"/>
      <c r="M57" s="162"/>
      <c r="N57" s="162"/>
      <c r="O57" s="162"/>
      <c r="P57" s="163"/>
    </row>
    <row r="58" spans="1:16">
      <c r="A58" s="122">
        <f t="shared" si="0"/>
        <v>43</v>
      </c>
      <c r="B58" s="124"/>
      <c r="C58" s="131" t="s">
        <v>133</v>
      </c>
      <c r="D58" s="124" t="s">
        <v>82</v>
      </c>
      <c r="E58" s="126">
        <v>36.179000000000002</v>
      </c>
      <c r="F58" s="161"/>
      <c r="G58" s="162"/>
      <c r="H58" s="157"/>
      <c r="I58" s="157"/>
      <c r="J58" s="157"/>
      <c r="K58" s="163"/>
      <c r="L58" s="161"/>
      <c r="M58" s="162"/>
      <c r="N58" s="162"/>
      <c r="O58" s="162"/>
      <c r="P58" s="163"/>
    </row>
    <row r="59" spans="1:16">
      <c r="A59" s="122">
        <f t="shared" si="0"/>
        <v>44</v>
      </c>
      <c r="B59" s="124"/>
      <c r="C59" s="125" t="s">
        <v>105</v>
      </c>
      <c r="D59" s="121" t="s">
        <v>82</v>
      </c>
      <c r="E59" s="190">
        <v>32.89</v>
      </c>
      <c r="F59" s="161"/>
      <c r="G59" s="162"/>
      <c r="H59" s="157"/>
      <c r="I59" s="157"/>
      <c r="J59" s="157"/>
      <c r="K59" s="163"/>
      <c r="L59" s="161"/>
      <c r="M59" s="162"/>
      <c r="N59" s="162"/>
      <c r="O59" s="162"/>
      <c r="P59" s="163"/>
    </row>
    <row r="60" spans="1:16">
      <c r="A60" s="122">
        <f t="shared" si="0"/>
        <v>45</v>
      </c>
      <c r="B60" s="124"/>
      <c r="C60" s="127" t="s">
        <v>106</v>
      </c>
      <c r="D60" s="121" t="s">
        <v>82</v>
      </c>
      <c r="E60" s="190">
        <v>36.179000000000002</v>
      </c>
      <c r="F60" s="161"/>
      <c r="G60" s="162"/>
      <c r="H60" s="157"/>
      <c r="I60" s="157"/>
      <c r="J60" s="157"/>
      <c r="K60" s="163"/>
      <c r="L60" s="161"/>
      <c r="M60" s="162"/>
      <c r="N60" s="162"/>
      <c r="O60" s="162"/>
      <c r="P60" s="163"/>
    </row>
    <row r="61" spans="1:16">
      <c r="A61" s="122">
        <f t="shared" si="0"/>
        <v>46</v>
      </c>
      <c r="B61" s="124"/>
      <c r="C61" s="192" t="s">
        <v>109</v>
      </c>
      <c r="D61" s="121" t="s">
        <v>89</v>
      </c>
      <c r="E61" s="190">
        <v>49.173999999999992</v>
      </c>
      <c r="F61" s="161"/>
      <c r="G61" s="162"/>
      <c r="H61" s="157"/>
      <c r="I61" s="157"/>
      <c r="J61" s="157"/>
      <c r="K61" s="163"/>
      <c r="L61" s="161"/>
      <c r="M61" s="162"/>
      <c r="N61" s="162"/>
      <c r="O61" s="162"/>
      <c r="P61" s="163"/>
    </row>
    <row r="62" spans="1:16">
      <c r="A62" s="122">
        <f t="shared" si="0"/>
        <v>47</v>
      </c>
      <c r="B62" s="124"/>
      <c r="C62" s="127" t="s">
        <v>134</v>
      </c>
      <c r="D62" s="124" t="s">
        <v>89</v>
      </c>
      <c r="E62" s="129">
        <v>66.384899999999988</v>
      </c>
      <c r="F62" s="161"/>
      <c r="G62" s="162"/>
      <c r="H62" s="191"/>
      <c r="I62" s="191"/>
      <c r="J62" s="191"/>
      <c r="K62" s="163"/>
      <c r="L62" s="161"/>
      <c r="M62" s="162"/>
      <c r="N62" s="162"/>
      <c r="O62" s="162"/>
      <c r="P62" s="163"/>
    </row>
    <row r="63" spans="1:16">
      <c r="A63" s="122">
        <f t="shared" si="0"/>
        <v>48</v>
      </c>
      <c r="B63" s="124"/>
      <c r="C63" s="127" t="s">
        <v>135</v>
      </c>
      <c r="D63" s="124" t="s">
        <v>89</v>
      </c>
      <c r="E63" s="190">
        <v>66.384899999999988</v>
      </c>
      <c r="F63" s="161"/>
      <c r="G63" s="162"/>
      <c r="H63" s="191"/>
      <c r="I63" s="191"/>
      <c r="J63" s="191"/>
      <c r="K63" s="163"/>
      <c r="L63" s="161"/>
      <c r="M63" s="162"/>
      <c r="N63" s="162"/>
      <c r="O63" s="162"/>
      <c r="P63" s="163"/>
    </row>
    <row r="64" spans="1:16">
      <c r="A64" s="122">
        <f t="shared" si="0"/>
        <v>49</v>
      </c>
      <c r="B64" s="124"/>
      <c r="C64" s="127" t="s">
        <v>112</v>
      </c>
      <c r="D64" s="124" t="s">
        <v>113</v>
      </c>
      <c r="E64" s="190">
        <v>1</v>
      </c>
      <c r="F64" s="161"/>
      <c r="G64" s="162"/>
      <c r="H64" s="191"/>
      <c r="I64" s="191"/>
      <c r="J64" s="191"/>
      <c r="K64" s="163"/>
      <c r="L64" s="161"/>
      <c r="M64" s="162"/>
      <c r="N64" s="162"/>
      <c r="O64" s="162"/>
      <c r="P64" s="163"/>
    </row>
    <row r="65" spans="1:16">
      <c r="A65" s="122">
        <f t="shared" si="0"/>
        <v>50</v>
      </c>
      <c r="B65" s="124"/>
      <c r="C65" s="125" t="s">
        <v>114</v>
      </c>
      <c r="D65" s="124" t="s">
        <v>82</v>
      </c>
      <c r="E65" s="190">
        <v>32.89</v>
      </c>
      <c r="F65" s="161"/>
      <c r="G65" s="162"/>
      <c r="H65" s="191"/>
      <c r="I65" s="191"/>
      <c r="J65" s="191"/>
      <c r="K65" s="163"/>
      <c r="L65" s="161"/>
      <c r="M65" s="162"/>
      <c r="N65" s="162"/>
      <c r="O65" s="162"/>
      <c r="P65" s="163"/>
    </row>
    <row r="66" spans="1:16">
      <c r="A66" s="122">
        <f t="shared" si="0"/>
        <v>51</v>
      </c>
      <c r="B66" s="124"/>
      <c r="C66" s="127" t="s">
        <v>136</v>
      </c>
      <c r="D66" s="124" t="s">
        <v>82</v>
      </c>
      <c r="E66" s="190">
        <v>35.5212</v>
      </c>
      <c r="F66" s="161"/>
      <c r="G66" s="162"/>
      <c r="H66" s="191"/>
      <c r="I66" s="191"/>
      <c r="J66" s="191"/>
      <c r="K66" s="163"/>
      <c r="L66" s="161"/>
      <c r="M66" s="162"/>
      <c r="N66" s="162"/>
      <c r="O66" s="162"/>
      <c r="P66" s="163"/>
    </row>
    <row r="67" spans="1:16">
      <c r="A67" s="122">
        <f t="shared" si="0"/>
        <v>52</v>
      </c>
      <c r="B67" s="124"/>
      <c r="C67" s="125" t="s">
        <v>124</v>
      </c>
      <c r="D67" s="124" t="s">
        <v>89</v>
      </c>
      <c r="E67" s="126">
        <v>57.912999999999997</v>
      </c>
      <c r="F67" s="161"/>
      <c r="G67" s="162"/>
      <c r="H67" s="191"/>
      <c r="I67" s="191"/>
      <c r="J67" s="191"/>
      <c r="K67" s="163"/>
      <c r="L67" s="161"/>
      <c r="M67" s="162"/>
      <c r="N67" s="162"/>
      <c r="O67" s="162"/>
      <c r="P67" s="163"/>
    </row>
    <row r="68" spans="1:16">
      <c r="A68" s="122">
        <f t="shared" si="0"/>
        <v>53</v>
      </c>
      <c r="B68" s="124"/>
      <c r="C68" s="127" t="s">
        <v>125</v>
      </c>
      <c r="D68" s="124" t="s">
        <v>126</v>
      </c>
      <c r="E68" s="126">
        <v>11.582599999999999</v>
      </c>
      <c r="F68" s="161"/>
      <c r="G68" s="162"/>
      <c r="H68" s="157"/>
      <c r="I68" s="157"/>
      <c r="J68" s="157"/>
      <c r="K68" s="163"/>
      <c r="L68" s="161"/>
      <c r="M68" s="162"/>
      <c r="N68" s="162"/>
      <c r="O68" s="162"/>
      <c r="P68" s="163"/>
    </row>
    <row r="69" spans="1:16">
      <c r="A69" s="122">
        <f t="shared" si="0"/>
        <v>54</v>
      </c>
      <c r="B69" s="124"/>
      <c r="C69" s="128" t="s">
        <v>137</v>
      </c>
      <c r="D69" s="124" t="s">
        <v>322</v>
      </c>
      <c r="E69" s="129">
        <v>57.912999999999997</v>
      </c>
      <c r="F69" s="161"/>
      <c r="G69" s="162"/>
      <c r="H69" s="157"/>
      <c r="I69" s="157"/>
      <c r="J69" s="157"/>
      <c r="K69" s="163"/>
      <c r="L69" s="161"/>
      <c r="M69" s="162"/>
      <c r="N69" s="162"/>
      <c r="O69" s="162"/>
      <c r="P69" s="163"/>
    </row>
    <row r="70" spans="1:16">
      <c r="A70" s="122">
        <f t="shared" si="0"/>
        <v>55</v>
      </c>
      <c r="B70" s="124"/>
      <c r="C70" s="130" t="s">
        <v>128</v>
      </c>
      <c r="D70" s="124" t="s">
        <v>89</v>
      </c>
      <c r="E70" s="129">
        <v>66.599949999999993</v>
      </c>
      <c r="F70" s="161"/>
      <c r="G70" s="162"/>
      <c r="H70" s="157"/>
      <c r="I70" s="157"/>
      <c r="J70" s="157"/>
      <c r="K70" s="163"/>
      <c r="L70" s="161"/>
      <c r="M70" s="162"/>
      <c r="N70" s="162"/>
      <c r="O70" s="162"/>
      <c r="P70" s="163"/>
    </row>
    <row r="71" spans="1:16">
      <c r="A71" s="122">
        <f t="shared" si="0"/>
        <v>56</v>
      </c>
      <c r="B71" s="124"/>
      <c r="C71" s="131" t="s">
        <v>129</v>
      </c>
      <c r="D71" s="124" t="s">
        <v>84</v>
      </c>
      <c r="E71" s="126">
        <v>566</v>
      </c>
      <c r="F71" s="161"/>
      <c r="G71" s="162"/>
      <c r="H71" s="157"/>
      <c r="I71" s="157"/>
      <c r="J71" s="157"/>
      <c r="K71" s="163"/>
      <c r="L71" s="161"/>
      <c r="M71" s="162"/>
      <c r="N71" s="162"/>
      <c r="O71" s="162"/>
      <c r="P71" s="163"/>
    </row>
    <row r="72" spans="1:16">
      <c r="A72" s="122">
        <f t="shared" si="0"/>
        <v>57</v>
      </c>
      <c r="B72" s="124"/>
      <c r="C72" s="131" t="s">
        <v>130</v>
      </c>
      <c r="D72" s="124" t="s">
        <v>126</v>
      </c>
      <c r="E72" s="126">
        <v>399.59969999999998</v>
      </c>
      <c r="F72" s="161"/>
      <c r="G72" s="162"/>
      <c r="H72" s="157"/>
      <c r="I72" s="157"/>
      <c r="J72" s="157"/>
      <c r="K72" s="163"/>
      <c r="L72" s="161"/>
      <c r="M72" s="162"/>
      <c r="N72" s="162"/>
      <c r="O72" s="162"/>
      <c r="P72" s="163"/>
    </row>
    <row r="73" spans="1:16">
      <c r="A73" s="122">
        <f t="shared" si="0"/>
        <v>58</v>
      </c>
      <c r="B73" s="124"/>
      <c r="C73" s="132" t="s">
        <v>138</v>
      </c>
      <c r="D73" s="124" t="s">
        <v>89</v>
      </c>
      <c r="E73" s="126">
        <v>57.912999999999997</v>
      </c>
      <c r="F73" s="161"/>
      <c r="G73" s="162"/>
      <c r="H73" s="157"/>
      <c r="I73" s="157"/>
      <c r="J73" s="157"/>
      <c r="K73" s="163"/>
      <c r="L73" s="161"/>
      <c r="M73" s="162"/>
      <c r="N73" s="162"/>
      <c r="O73" s="162"/>
      <c r="P73" s="163"/>
    </row>
    <row r="74" spans="1:16">
      <c r="A74" s="122">
        <f t="shared" si="0"/>
        <v>59</v>
      </c>
      <c r="B74" s="124"/>
      <c r="C74" s="127" t="s">
        <v>139</v>
      </c>
      <c r="D74" s="124" t="s">
        <v>126</v>
      </c>
      <c r="E74" s="126">
        <v>347.47799999999995</v>
      </c>
      <c r="F74" s="161"/>
      <c r="G74" s="162"/>
      <c r="H74" s="157"/>
      <c r="I74" s="157"/>
      <c r="J74" s="157"/>
      <c r="K74" s="163"/>
      <c r="L74" s="161"/>
      <c r="M74" s="162"/>
      <c r="N74" s="162"/>
      <c r="O74" s="162"/>
      <c r="P74" s="163"/>
    </row>
    <row r="75" spans="1:16">
      <c r="A75" s="122">
        <f t="shared" si="0"/>
        <v>60</v>
      </c>
      <c r="B75" s="124"/>
      <c r="C75" s="127" t="s">
        <v>140</v>
      </c>
      <c r="D75" s="124" t="s">
        <v>89</v>
      </c>
      <c r="E75" s="126">
        <v>66.599949999999993</v>
      </c>
      <c r="F75" s="161"/>
      <c r="G75" s="162"/>
      <c r="H75" s="157"/>
      <c r="I75" s="157"/>
      <c r="J75" s="157"/>
      <c r="K75" s="163"/>
      <c r="L75" s="161"/>
      <c r="M75" s="162"/>
      <c r="N75" s="162"/>
      <c r="O75" s="162"/>
      <c r="P75" s="163"/>
    </row>
    <row r="76" spans="1:16">
      <c r="A76" s="122">
        <f t="shared" si="0"/>
        <v>61</v>
      </c>
      <c r="B76" s="124"/>
      <c r="C76" s="127" t="s">
        <v>141</v>
      </c>
      <c r="D76" s="124" t="s">
        <v>132</v>
      </c>
      <c r="E76" s="126">
        <v>49.226049999999994</v>
      </c>
      <c r="F76" s="161"/>
      <c r="G76" s="162"/>
      <c r="H76" s="157"/>
      <c r="I76" s="157"/>
      <c r="J76" s="157"/>
      <c r="K76" s="163"/>
      <c r="L76" s="161"/>
      <c r="M76" s="162"/>
      <c r="N76" s="162"/>
      <c r="O76" s="162"/>
      <c r="P76" s="163"/>
    </row>
    <row r="77" spans="1:16">
      <c r="A77" s="122">
        <f t="shared" si="0"/>
        <v>62</v>
      </c>
      <c r="B77" s="124"/>
      <c r="C77" s="127" t="s">
        <v>334</v>
      </c>
      <c r="D77" s="124" t="s">
        <v>132</v>
      </c>
      <c r="E77" s="133">
        <v>36.836800000000004</v>
      </c>
      <c r="F77" s="161"/>
      <c r="G77" s="162"/>
      <c r="H77" s="157"/>
      <c r="I77" s="157"/>
      <c r="J77" s="157"/>
      <c r="K77" s="163"/>
      <c r="L77" s="161"/>
      <c r="M77" s="162"/>
      <c r="N77" s="162"/>
      <c r="O77" s="162"/>
      <c r="P77" s="163"/>
    </row>
    <row r="78" spans="1:16" ht="22.5">
      <c r="A78" s="122">
        <f t="shared" si="0"/>
        <v>63</v>
      </c>
      <c r="B78" s="124"/>
      <c r="C78" s="125" t="s">
        <v>143</v>
      </c>
      <c r="D78" s="124" t="s">
        <v>89</v>
      </c>
      <c r="E78" s="126">
        <v>57.912999999999997</v>
      </c>
      <c r="F78" s="161"/>
      <c r="G78" s="162"/>
      <c r="H78" s="157"/>
      <c r="I78" s="157"/>
      <c r="J78" s="157"/>
      <c r="K78" s="163"/>
      <c r="L78" s="161"/>
      <c r="M78" s="162"/>
      <c r="N78" s="162"/>
      <c r="O78" s="162"/>
      <c r="P78" s="163"/>
    </row>
    <row r="79" spans="1:16">
      <c r="A79" s="122">
        <f t="shared" si="0"/>
        <v>64</v>
      </c>
      <c r="B79" s="124"/>
      <c r="C79" s="127" t="s">
        <v>125</v>
      </c>
      <c r="D79" s="124" t="s">
        <v>126</v>
      </c>
      <c r="E79" s="126">
        <v>11.582599999999999</v>
      </c>
      <c r="F79" s="161"/>
      <c r="G79" s="162"/>
      <c r="H79" s="157"/>
      <c r="I79" s="157"/>
      <c r="J79" s="157"/>
      <c r="K79" s="163"/>
      <c r="L79" s="161"/>
      <c r="M79" s="162"/>
      <c r="N79" s="162"/>
      <c r="O79" s="162"/>
      <c r="P79" s="163"/>
    </row>
    <row r="80" spans="1:16">
      <c r="A80" s="122">
        <f t="shared" si="0"/>
        <v>65</v>
      </c>
      <c r="B80" s="124"/>
      <c r="C80" s="127" t="s">
        <v>144</v>
      </c>
      <c r="D80" s="124" t="s">
        <v>126</v>
      </c>
      <c r="E80" s="126">
        <v>191.11289999999997</v>
      </c>
      <c r="F80" s="161"/>
      <c r="G80" s="162"/>
      <c r="H80" s="157"/>
      <c r="I80" s="157"/>
      <c r="J80" s="157"/>
      <c r="K80" s="163"/>
      <c r="L80" s="161"/>
      <c r="M80" s="162"/>
      <c r="N80" s="162"/>
      <c r="O80" s="162"/>
      <c r="P80" s="163"/>
    </row>
    <row r="81" spans="1:16">
      <c r="A81" s="122">
        <f t="shared" si="0"/>
        <v>66</v>
      </c>
      <c r="B81" s="124"/>
      <c r="C81" s="125" t="s">
        <v>146</v>
      </c>
      <c r="D81" s="193" t="s">
        <v>82</v>
      </c>
      <c r="E81" s="129">
        <v>31.6</v>
      </c>
      <c r="F81" s="161"/>
      <c r="G81" s="162"/>
      <c r="H81" s="157"/>
      <c r="I81" s="157"/>
      <c r="J81" s="157"/>
      <c r="K81" s="163"/>
      <c r="L81" s="161"/>
      <c r="M81" s="162"/>
      <c r="N81" s="162"/>
      <c r="O81" s="162"/>
      <c r="P81" s="163"/>
    </row>
    <row r="82" spans="1:16">
      <c r="A82" s="122">
        <f t="shared" ref="A82:A116" si="1">IF(E82&gt;0,IF(E82&gt;0,1+MAX(A81),0),0)</f>
        <v>67</v>
      </c>
      <c r="B82" s="124"/>
      <c r="C82" s="127" t="s">
        <v>147</v>
      </c>
      <c r="D82" s="193" t="s">
        <v>82</v>
      </c>
      <c r="E82" s="129">
        <v>31.6</v>
      </c>
      <c r="F82" s="161"/>
      <c r="G82" s="162"/>
      <c r="H82" s="157"/>
      <c r="I82" s="157"/>
      <c r="J82" s="157"/>
      <c r="K82" s="163"/>
      <c r="L82" s="161"/>
      <c r="M82" s="162"/>
      <c r="N82" s="162"/>
      <c r="O82" s="162"/>
      <c r="P82" s="163"/>
    </row>
    <row r="83" spans="1:16">
      <c r="A83" s="122">
        <f t="shared" si="1"/>
        <v>68</v>
      </c>
      <c r="B83" s="124"/>
      <c r="C83" s="125" t="s">
        <v>148</v>
      </c>
      <c r="D83" s="193" t="s">
        <v>84</v>
      </c>
      <c r="E83" s="129">
        <v>8</v>
      </c>
      <c r="F83" s="161"/>
      <c r="G83" s="162"/>
      <c r="H83" s="157"/>
      <c r="I83" s="157"/>
      <c r="J83" s="157"/>
      <c r="K83" s="163"/>
      <c r="L83" s="161"/>
      <c r="M83" s="162"/>
      <c r="N83" s="162"/>
      <c r="O83" s="162"/>
      <c r="P83" s="163"/>
    </row>
    <row r="84" spans="1:16">
      <c r="A84" s="122">
        <f t="shared" si="1"/>
        <v>69</v>
      </c>
      <c r="B84" s="124"/>
      <c r="C84" s="127" t="s">
        <v>149</v>
      </c>
      <c r="D84" s="193" t="s">
        <v>99</v>
      </c>
      <c r="E84" s="129">
        <v>4.22</v>
      </c>
      <c r="F84" s="161"/>
      <c r="G84" s="162"/>
      <c r="H84" s="157"/>
      <c r="I84" s="157"/>
      <c r="J84" s="157"/>
      <c r="K84" s="163"/>
      <c r="L84" s="161"/>
      <c r="M84" s="162"/>
      <c r="N84" s="162"/>
      <c r="O84" s="162"/>
      <c r="P84" s="163"/>
    </row>
    <row r="85" spans="1:16">
      <c r="A85" s="122">
        <f t="shared" si="1"/>
        <v>70</v>
      </c>
      <c r="B85" s="124"/>
      <c r="C85" s="127" t="s">
        <v>150</v>
      </c>
      <c r="D85" s="193" t="s">
        <v>99</v>
      </c>
      <c r="E85" s="129">
        <v>0.70333333333333325</v>
      </c>
      <c r="F85" s="161"/>
      <c r="G85" s="162"/>
      <c r="H85" s="157"/>
      <c r="I85" s="157"/>
      <c r="J85" s="157"/>
      <c r="K85" s="163"/>
      <c r="L85" s="161"/>
      <c r="M85" s="162"/>
      <c r="N85" s="162"/>
      <c r="O85" s="162"/>
      <c r="P85" s="163"/>
    </row>
    <row r="86" spans="1:16" ht="22.5">
      <c r="A86" s="122">
        <f t="shared" si="1"/>
        <v>71</v>
      </c>
      <c r="B86" s="124"/>
      <c r="C86" s="125" t="s">
        <v>323</v>
      </c>
      <c r="D86" s="193" t="s">
        <v>84</v>
      </c>
      <c r="E86" s="129">
        <v>8</v>
      </c>
      <c r="F86" s="161"/>
      <c r="G86" s="162"/>
      <c r="H86" s="157"/>
      <c r="I86" s="157"/>
      <c r="J86" s="157"/>
      <c r="K86" s="163"/>
      <c r="L86" s="161"/>
      <c r="M86" s="162"/>
      <c r="N86" s="162"/>
      <c r="O86" s="162"/>
      <c r="P86" s="163"/>
    </row>
    <row r="87" spans="1:16">
      <c r="A87" s="122">
        <f t="shared" si="1"/>
        <v>72</v>
      </c>
      <c r="B87" s="124"/>
      <c r="C87" s="127" t="s">
        <v>151</v>
      </c>
      <c r="D87" s="193" t="s">
        <v>84</v>
      </c>
      <c r="E87" s="129">
        <v>8</v>
      </c>
      <c r="F87" s="161"/>
      <c r="G87" s="162"/>
      <c r="H87" s="157"/>
      <c r="I87" s="157"/>
      <c r="J87" s="157"/>
      <c r="K87" s="163"/>
      <c r="L87" s="161"/>
      <c r="M87" s="162"/>
      <c r="N87" s="162"/>
      <c r="O87" s="162"/>
      <c r="P87" s="163"/>
    </row>
    <row r="88" spans="1:16">
      <c r="A88" s="122">
        <f t="shared" si="1"/>
        <v>73</v>
      </c>
      <c r="B88" s="124"/>
      <c r="C88" s="125" t="s">
        <v>152</v>
      </c>
      <c r="D88" s="193" t="s">
        <v>89</v>
      </c>
      <c r="E88" s="129">
        <v>56.43</v>
      </c>
      <c r="F88" s="161"/>
      <c r="G88" s="162"/>
      <c r="H88" s="157"/>
      <c r="I88" s="157"/>
      <c r="J88" s="157"/>
      <c r="K88" s="163"/>
      <c r="L88" s="161"/>
      <c r="M88" s="162"/>
      <c r="N88" s="162"/>
      <c r="O88" s="162"/>
      <c r="P88" s="163"/>
    </row>
    <row r="89" spans="1:16">
      <c r="A89" s="122">
        <f t="shared" si="1"/>
        <v>74</v>
      </c>
      <c r="B89" s="124"/>
      <c r="C89" s="127" t="s">
        <v>153</v>
      </c>
      <c r="D89" s="124" t="s">
        <v>89</v>
      </c>
      <c r="E89" s="129">
        <v>73.359000000000009</v>
      </c>
      <c r="F89" s="161"/>
      <c r="G89" s="162"/>
      <c r="H89" s="157"/>
      <c r="I89" s="157"/>
      <c r="J89" s="157"/>
      <c r="K89" s="163"/>
      <c r="L89" s="161"/>
      <c r="M89" s="162"/>
      <c r="N89" s="162"/>
      <c r="O89" s="162"/>
      <c r="P89" s="163"/>
    </row>
    <row r="90" spans="1:16">
      <c r="A90" s="122">
        <f t="shared" si="1"/>
        <v>75</v>
      </c>
      <c r="B90" s="124"/>
      <c r="C90" s="127" t="s">
        <v>154</v>
      </c>
      <c r="D90" s="124" t="s">
        <v>89</v>
      </c>
      <c r="E90" s="190">
        <v>73.359000000000009</v>
      </c>
      <c r="F90" s="161"/>
      <c r="G90" s="162"/>
      <c r="H90" s="157"/>
      <c r="I90" s="157"/>
      <c r="J90" s="157"/>
      <c r="K90" s="163"/>
      <c r="L90" s="161"/>
      <c r="M90" s="162"/>
      <c r="N90" s="162"/>
      <c r="O90" s="162"/>
      <c r="P90" s="163"/>
    </row>
    <row r="91" spans="1:16">
      <c r="A91" s="122">
        <f t="shared" si="1"/>
        <v>76</v>
      </c>
      <c r="B91" s="124"/>
      <c r="C91" s="127" t="s">
        <v>112</v>
      </c>
      <c r="D91" s="124" t="s">
        <v>113</v>
      </c>
      <c r="E91" s="190">
        <v>1</v>
      </c>
      <c r="F91" s="161"/>
      <c r="G91" s="162"/>
      <c r="H91" s="157"/>
      <c r="I91" s="157"/>
      <c r="J91" s="157"/>
      <c r="K91" s="163"/>
      <c r="L91" s="161"/>
      <c r="M91" s="162"/>
      <c r="N91" s="162"/>
      <c r="O91" s="162"/>
      <c r="P91" s="163"/>
    </row>
    <row r="92" spans="1:16">
      <c r="A92" s="122">
        <f t="shared" si="1"/>
        <v>77</v>
      </c>
      <c r="B92" s="124"/>
      <c r="C92" s="189" t="s">
        <v>155</v>
      </c>
      <c r="D92" s="121" t="s">
        <v>89</v>
      </c>
      <c r="E92" s="190">
        <v>27.8</v>
      </c>
      <c r="F92" s="161"/>
      <c r="G92" s="162"/>
      <c r="H92" s="191"/>
      <c r="I92" s="191"/>
      <c r="J92" s="191"/>
      <c r="K92" s="163"/>
      <c r="L92" s="161"/>
      <c r="M92" s="162"/>
      <c r="N92" s="162"/>
      <c r="O92" s="162"/>
      <c r="P92" s="163"/>
    </row>
    <row r="93" spans="1:16">
      <c r="A93" s="122">
        <f t="shared" si="1"/>
        <v>78</v>
      </c>
      <c r="B93" s="124"/>
      <c r="C93" s="189" t="s">
        <v>97</v>
      </c>
      <c r="D93" s="121" t="s">
        <v>82</v>
      </c>
      <c r="E93" s="190">
        <v>20.92</v>
      </c>
      <c r="F93" s="161"/>
      <c r="G93" s="162"/>
      <c r="H93" s="191"/>
      <c r="I93" s="191"/>
      <c r="J93" s="191"/>
      <c r="K93" s="163"/>
      <c r="L93" s="161"/>
      <c r="M93" s="162"/>
      <c r="N93" s="162"/>
      <c r="O93" s="162"/>
      <c r="P93" s="163"/>
    </row>
    <row r="94" spans="1:16">
      <c r="A94" s="122">
        <f t="shared" si="1"/>
        <v>79</v>
      </c>
      <c r="B94" s="124"/>
      <c r="C94" s="127" t="s">
        <v>98</v>
      </c>
      <c r="D94" s="121" t="s">
        <v>99</v>
      </c>
      <c r="E94" s="190">
        <v>0.31380000000000002</v>
      </c>
      <c r="F94" s="161"/>
      <c r="G94" s="162"/>
      <c r="H94" s="191"/>
      <c r="I94" s="191"/>
      <c r="J94" s="191"/>
      <c r="K94" s="163"/>
      <c r="L94" s="161"/>
      <c r="M94" s="162"/>
      <c r="N94" s="162"/>
      <c r="O94" s="162"/>
      <c r="P94" s="163"/>
    </row>
    <row r="95" spans="1:16">
      <c r="A95" s="122">
        <f t="shared" si="1"/>
        <v>80</v>
      </c>
      <c r="B95" s="124"/>
      <c r="C95" s="127" t="s">
        <v>100</v>
      </c>
      <c r="D95" s="121" t="s">
        <v>91</v>
      </c>
      <c r="E95" s="190">
        <v>20.92</v>
      </c>
      <c r="F95" s="161"/>
      <c r="G95" s="162"/>
      <c r="H95" s="191"/>
      <c r="I95" s="191"/>
      <c r="J95" s="191"/>
      <c r="K95" s="163"/>
      <c r="L95" s="161"/>
      <c r="M95" s="162"/>
      <c r="N95" s="162"/>
      <c r="O95" s="162"/>
      <c r="P95" s="163"/>
    </row>
    <row r="96" spans="1:16">
      <c r="A96" s="122">
        <f t="shared" si="1"/>
        <v>81</v>
      </c>
      <c r="B96" s="124"/>
      <c r="C96" s="189" t="s">
        <v>121</v>
      </c>
      <c r="D96" s="121" t="s">
        <v>89</v>
      </c>
      <c r="E96" s="190">
        <v>27.8</v>
      </c>
      <c r="F96" s="161"/>
      <c r="G96" s="162"/>
      <c r="H96" s="191"/>
      <c r="I96" s="191"/>
      <c r="J96" s="191"/>
      <c r="K96" s="163"/>
      <c r="L96" s="161"/>
      <c r="M96" s="162"/>
      <c r="N96" s="162"/>
      <c r="O96" s="162"/>
      <c r="P96" s="163"/>
    </row>
    <row r="97" spans="1:16" ht="22.5">
      <c r="A97" s="122">
        <f t="shared" si="1"/>
        <v>82</v>
      </c>
      <c r="B97" s="124"/>
      <c r="C97" s="127" t="s">
        <v>156</v>
      </c>
      <c r="D97" s="121" t="s">
        <v>89</v>
      </c>
      <c r="E97" s="190">
        <v>31.136000000000003</v>
      </c>
      <c r="F97" s="161"/>
      <c r="G97" s="162"/>
      <c r="H97" s="157"/>
      <c r="I97" s="157"/>
      <c r="J97" s="157"/>
      <c r="K97" s="163"/>
      <c r="L97" s="161"/>
      <c r="M97" s="162"/>
      <c r="N97" s="162"/>
      <c r="O97" s="162"/>
      <c r="P97" s="163"/>
    </row>
    <row r="98" spans="1:16" ht="22.5">
      <c r="A98" s="122">
        <f t="shared" si="1"/>
        <v>83</v>
      </c>
      <c r="B98" s="124"/>
      <c r="C98" s="127" t="s">
        <v>319</v>
      </c>
      <c r="D98" s="124" t="s">
        <v>89</v>
      </c>
      <c r="E98" s="129">
        <v>31.136000000000003</v>
      </c>
      <c r="F98" s="161"/>
      <c r="G98" s="162"/>
      <c r="H98" s="157"/>
      <c r="I98" s="157"/>
      <c r="J98" s="157"/>
      <c r="K98" s="163"/>
      <c r="L98" s="161"/>
      <c r="M98" s="162"/>
      <c r="N98" s="162"/>
      <c r="O98" s="162"/>
      <c r="P98" s="163"/>
    </row>
    <row r="99" spans="1:16">
      <c r="A99" s="122">
        <f t="shared" si="1"/>
        <v>84</v>
      </c>
      <c r="B99" s="124"/>
      <c r="C99" s="130" t="s">
        <v>100</v>
      </c>
      <c r="D99" s="124" t="s">
        <v>84</v>
      </c>
      <c r="E99" s="129">
        <v>111</v>
      </c>
      <c r="F99" s="161"/>
      <c r="G99" s="162"/>
      <c r="H99" s="157"/>
      <c r="I99" s="157"/>
      <c r="J99" s="157"/>
      <c r="K99" s="163"/>
      <c r="L99" s="161"/>
      <c r="M99" s="162"/>
      <c r="N99" s="162"/>
      <c r="O99" s="162"/>
      <c r="P99" s="163"/>
    </row>
    <row r="100" spans="1:16">
      <c r="A100" s="122">
        <f t="shared" si="1"/>
        <v>85</v>
      </c>
      <c r="B100" s="124"/>
      <c r="C100" s="125" t="s">
        <v>114</v>
      </c>
      <c r="D100" s="124" t="s">
        <v>82</v>
      </c>
      <c r="E100" s="190">
        <v>9.56</v>
      </c>
      <c r="F100" s="161"/>
      <c r="G100" s="162"/>
      <c r="H100" s="157"/>
      <c r="I100" s="157"/>
      <c r="J100" s="157"/>
      <c r="K100" s="163"/>
      <c r="L100" s="161"/>
      <c r="M100" s="162"/>
      <c r="N100" s="162"/>
      <c r="O100" s="162"/>
      <c r="P100" s="163"/>
    </row>
    <row r="101" spans="1:16">
      <c r="A101" s="122">
        <f t="shared" si="1"/>
        <v>86</v>
      </c>
      <c r="B101" s="124"/>
      <c r="C101" s="127" t="s">
        <v>115</v>
      </c>
      <c r="D101" s="124" t="s">
        <v>82</v>
      </c>
      <c r="E101" s="190">
        <v>10.324800000000002</v>
      </c>
      <c r="F101" s="161"/>
      <c r="G101" s="162"/>
      <c r="H101" s="157"/>
      <c r="I101" s="157"/>
      <c r="J101" s="157"/>
      <c r="K101" s="163"/>
      <c r="L101" s="161"/>
      <c r="M101" s="162"/>
      <c r="N101" s="162"/>
      <c r="O101" s="162"/>
      <c r="P101" s="163"/>
    </row>
    <row r="102" spans="1:16">
      <c r="A102" s="122">
        <f t="shared" si="1"/>
        <v>87</v>
      </c>
      <c r="B102" s="124"/>
      <c r="C102" s="125" t="s">
        <v>157</v>
      </c>
      <c r="D102" s="124" t="s">
        <v>82</v>
      </c>
      <c r="E102" s="190">
        <v>9.56</v>
      </c>
      <c r="F102" s="161"/>
      <c r="G102" s="162"/>
      <c r="H102" s="157"/>
      <c r="I102" s="157"/>
      <c r="J102" s="157"/>
      <c r="K102" s="163"/>
      <c r="L102" s="161"/>
      <c r="M102" s="162"/>
      <c r="N102" s="162"/>
      <c r="O102" s="162"/>
      <c r="P102" s="163"/>
    </row>
    <row r="103" spans="1:16">
      <c r="A103" s="122">
        <f t="shared" si="1"/>
        <v>88</v>
      </c>
      <c r="B103" s="124"/>
      <c r="C103" s="127" t="s">
        <v>158</v>
      </c>
      <c r="D103" s="124" t="s">
        <v>89</v>
      </c>
      <c r="E103" s="190">
        <v>3.1548000000000003</v>
      </c>
      <c r="F103" s="161"/>
      <c r="G103" s="162"/>
      <c r="H103" s="157"/>
      <c r="I103" s="157"/>
      <c r="J103" s="157"/>
      <c r="K103" s="163"/>
      <c r="L103" s="161"/>
      <c r="M103" s="162"/>
      <c r="N103" s="162"/>
      <c r="O103" s="162"/>
      <c r="P103" s="163"/>
    </row>
    <row r="104" spans="1:16">
      <c r="A104" s="122">
        <f t="shared" si="1"/>
        <v>89</v>
      </c>
      <c r="B104" s="124"/>
      <c r="C104" s="192" t="s">
        <v>109</v>
      </c>
      <c r="D104" s="121" t="s">
        <v>89</v>
      </c>
      <c r="E104" s="190">
        <v>30.2</v>
      </c>
      <c r="F104" s="161"/>
      <c r="G104" s="162"/>
      <c r="H104" s="157"/>
      <c r="I104" s="157"/>
      <c r="J104" s="157"/>
      <c r="K104" s="163"/>
      <c r="L104" s="161"/>
      <c r="M104" s="162"/>
      <c r="N104" s="162"/>
      <c r="O104" s="162"/>
      <c r="P104" s="163"/>
    </row>
    <row r="105" spans="1:16">
      <c r="A105" s="122">
        <f t="shared" si="1"/>
        <v>90</v>
      </c>
      <c r="B105" s="124"/>
      <c r="C105" s="127" t="s">
        <v>134</v>
      </c>
      <c r="D105" s="124" t="s">
        <v>89</v>
      </c>
      <c r="E105" s="129">
        <v>36.24</v>
      </c>
      <c r="F105" s="161"/>
      <c r="G105" s="162"/>
      <c r="H105" s="157"/>
      <c r="I105" s="157"/>
      <c r="J105" s="157"/>
      <c r="K105" s="163"/>
      <c r="L105" s="161"/>
      <c r="M105" s="162"/>
      <c r="N105" s="162"/>
      <c r="O105" s="162"/>
      <c r="P105" s="163"/>
    </row>
    <row r="106" spans="1:16">
      <c r="A106" s="122">
        <f t="shared" si="1"/>
        <v>91</v>
      </c>
      <c r="B106" s="124"/>
      <c r="C106" s="127" t="s">
        <v>135</v>
      </c>
      <c r="D106" s="124" t="s">
        <v>89</v>
      </c>
      <c r="E106" s="190">
        <v>36.24</v>
      </c>
      <c r="F106" s="161"/>
      <c r="G106" s="162"/>
      <c r="H106" s="157"/>
      <c r="I106" s="157"/>
      <c r="J106" s="157"/>
      <c r="K106" s="163"/>
      <c r="L106" s="161"/>
      <c r="M106" s="162"/>
      <c r="N106" s="162"/>
      <c r="O106" s="162"/>
      <c r="P106" s="163"/>
    </row>
    <row r="107" spans="1:16">
      <c r="A107" s="122">
        <f t="shared" si="1"/>
        <v>92</v>
      </c>
      <c r="B107" s="124"/>
      <c r="C107" s="127" t="s">
        <v>112</v>
      </c>
      <c r="D107" s="124" t="s">
        <v>113</v>
      </c>
      <c r="E107" s="190">
        <v>1</v>
      </c>
      <c r="F107" s="161"/>
      <c r="G107" s="162"/>
      <c r="H107" s="157"/>
      <c r="I107" s="157"/>
      <c r="J107" s="157"/>
      <c r="K107" s="163"/>
      <c r="L107" s="161"/>
      <c r="M107" s="162"/>
      <c r="N107" s="162"/>
      <c r="O107" s="162"/>
      <c r="P107" s="163"/>
    </row>
    <row r="108" spans="1:16">
      <c r="A108" s="122">
        <f t="shared" si="1"/>
        <v>93</v>
      </c>
      <c r="B108" s="124"/>
      <c r="C108" s="125" t="s">
        <v>159</v>
      </c>
      <c r="D108" s="124" t="s">
        <v>89</v>
      </c>
      <c r="E108" s="133">
        <v>19.8</v>
      </c>
      <c r="F108" s="161"/>
      <c r="G108" s="162"/>
      <c r="H108" s="157"/>
      <c r="I108" s="157"/>
      <c r="J108" s="157"/>
      <c r="K108" s="163"/>
      <c r="L108" s="161"/>
      <c r="M108" s="162"/>
      <c r="N108" s="162"/>
      <c r="O108" s="162"/>
      <c r="P108" s="163"/>
    </row>
    <row r="109" spans="1:16">
      <c r="A109" s="122">
        <f t="shared" si="1"/>
        <v>94</v>
      </c>
      <c r="B109" s="124"/>
      <c r="C109" s="127" t="s">
        <v>160</v>
      </c>
      <c r="D109" s="124" t="s">
        <v>126</v>
      </c>
      <c r="E109" s="133">
        <v>138.6</v>
      </c>
      <c r="F109" s="161"/>
      <c r="G109" s="162"/>
      <c r="H109" s="157"/>
      <c r="I109" s="157"/>
      <c r="J109" s="157"/>
      <c r="K109" s="163"/>
      <c r="L109" s="161"/>
      <c r="M109" s="162"/>
      <c r="N109" s="162"/>
      <c r="O109" s="162"/>
      <c r="P109" s="163"/>
    </row>
    <row r="110" spans="1:16">
      <c r="A110" s="122">
        <f t="shared" si="1"/>
        <v>95</v>
      </c>
      <c r="B110" s="124"/>
      <c r="C110" s="127" t="s">
        <v>161</v>
      </c>
      <c r="D110" s="124" t="s">
        <v>89</v>
      </c>
      <c r="E110" s="133">
        <v>22.77</v>
      </c>
      <c r="F110" s="161"/>
      <c r="G110" s="162"/>
      <c r="H110" s="157"/>
      <c r="I110" s="157"/>
      <c r="J110" s="157"/>
      <c r="K110" s="163"/>
      <c r="L110" s="161"/>
      <c r="M110" s="162"/>
      <c r="N110" s="162"/>
      <c r="O110" s="162"/>
      <c r="P110" s="163"/>
    </row>
    <row r="111" spans="1:16">
      <c r="A111" s="122">
        <f t="shared" si="1"/>
        <v>96</v>
      </c>
      <c r="B111" s="124"/>
      <c r="C111" s="127" t="s">
        <v>162</v>
      </c>
      <c r="D111" s="124" t="s">
        <v>132</v>
      </c>
      <c r="E111" s="133">
        <v>31.2</v>
      </c>
      <c r="F111" s="161"/>
      <c r="G111" s="162"/>
      <c r="H111" s="157"/>
      <c r="I111" s="157"/>
      <c r="J111" s="157"/>
      <c r="K111" s="163"/>
      <c r="L111" s="161"/>
      <c r="M111" s="162"/>
      <c r="N111" s="162"/>
      <c r="O111" s="162"/>
      <c r="P111" s="163"/>
    </row>
    <row r="112" spans="1:16" ht="22.5">
      <c r="A112" s="122">
        <f t="shared" si="1"/>
        <v>97</v>
      </c>
      <c r="B112" s="124"/>
      <c r="C112" s="125" t="s">
        <v>143</v>
      </c>
      <c r="D112" s="124" t="s">
        <v>89</v>
      </c>
      <c r="E112" s="133">
        <v>19.8</v>
      </c>
      <c r="F112" s="161"/>
      <c r="G112" s="162"/>
      <c r="H112" s="157"/>
      <c r="I112" s="157"/>
      <c r="J112" s="157"/>
      <c r="K112" s="163"/>
      <c r="L112" s="161"/>
      <c r="M112" s="162"/>
      <c r="N112" s="162"/>
      <c r="O112" s="162"/>
      <c r="P112" s="163"/>
    </row>
    <row r="113" spans="1:16">
      <c r="A113" s="122">
        <f t="shared" si="1"/>
        <v>98</v>
      </c>
      <c r="B113" s="124"/>
      <c r="C113" s="127" t="s">
        <v>125</v>
      </c>
      <c r="D113" s="124" t="s">
        <v>126</v>
      </c>
      <c r="E113" s="133">
        <v>3.96</v>
      </c>
      <c r="F113" s="161"/>
      <c r="G113" s="162"/>
      <c r="H113" s="157"/>
      <c r="I113" s="157"/>
      <c r="J113" s="157"/>
      <c r="K113" s="163"/>
      <c r="L113" s="161"/>
      <c r="M113" s="162"/>
      <c r="N113" s="162"/>
      <c r="O113" s="162"/>
      <c r="P113" s="163"/>
    </row>
    <row r="114" spans="1:16">
      <c r="A114" s="122">
        <f t="shared" si="1"/>
        <v>99</v>
      </c>
      <c r="B114" s="124"/>
      <c r="C114" s="127" t="s">
        <v>144</v>
      </c>
      <c r="D114" s="124" t="s">
        <v>126</v>
      </c>
      <c r="E114" s="133">
        <v>69.3</v>
      </c>
      <c r="F114" s="161"/>
      <c r="G114" s="162"/>
      <c r="H114" s="157"/>
      <c r="I114" s="157"/>
      <c r="J114" s="157"/>
      <c r="K114" s="163"/>
      <c r="L114" s="161"/>
      <c r="M114" s="162"/>
      <c r="N114" s="162"/>
      <c r="O114" s="162"/>
      <c r="P114" s="163"/>
    </row>
    <row r="115" spans="1:16">
      <c r="A115" s="122">
        <f t="shared" si="1"/>
        <v>100</v>
      </c>
      <c r="B115" s="124"/>
      <c r="C115" s="125" t="s">
        <v>105</v>
      </c>
      <c r="D115" s="124" t="s">
        <v>82</v>
      </c>
      <c r="E115" s="133">
        <v>20.92</v>
      </c>
      <c r="F115" s="161"/>
      <c r="G115" s="162"/>
      <c r="H115" s="157"/>
      <c r="I115" s="157"/>
      <c r="J115" s="157"/>
      <c r="K115" s="163"/>
      <c r="L115" s="161"/>
      <c r="M115" s="162"/>
      <c r="N115" s="162"/>
      <c r="O115" s="162"/>
      <c r="P115" s="163"/>
    </row>
    <row r="116" spans="1:16">
      <c r="A116" s="122">
        <f t="shared" si="1"/>
        <v>101</v>
      </c>
      <c r="B116" s="124"/>
      <c r="C116" s="127" t="s">
        <v>163</v>
      </c>
      <c r="D116" s="124" t="s">
        <v>82</v>
      </c>
      <c r="E116" s="133">
        <v>23.012000000000004</v>
      </c>
      <c r="F116" s="161"/>
      <c r="G116" s="162"/>
      <c r="H116" s="157"/>
      <c r="I116" s="157"/>
      <c r="J116" s="157"/>
      <c r="K116" s="163"/>
      <c r="L116" s="161"/>
      <c r="M116" s="162"/>
      <c r="N116" s="162"/>
      <c r="O116" s="162"/>
      <c r="P116" s="163"/>
    </row>
    <row r="117" spans="1:16" ht="15.75" thickBot="1">
      <c r="A117" s="122">
        <f>IF(E117&gt;0,IF(E117&gt;0,1+MAX(#REF!),0),0)</f>
        <v>0</v>
      </c>
      <c r="B117" s="194"/>
      <c r="C117" s="59"/>
      <c r="D117" s="194"/>
      <c r="E117" s="195"/>
      <c r="F117" s="196">
        <f t="shared" ref="F117" si="2">IF(H117&gt;0.001,H117/G117,0)</f>
        <v>0</v>
      </c>
      <c r="G117" s="197">
        <f t="shared" ref="G117" si="3">IF(H117&gt;0.001,5,0)</f>
        <v>0</v>
      </c>
      <c r="H117" s="198"/>
      <c r="I117" s="198"/>
      <c r="J117" s="198"/>
      <c r="K117" s="163">
        <f t="shared" ref="K117" si="4">SUM(H117:J117)</f>
        <v>0</v>
      </c>
      <c r="L117" s="161">
        <f t="shared" ref="L117" si="5">ROUND($E117*F117,2)</f>
        <v>0</v>
      </c>
      <c r="M117" s="162">
        <f t="shared" ref="M117:O117" si="6">ROUND($E117*H117,2)</f>
        <v>0</v>
      </c>
      <c r="N117" s="162">
        <f t="shared" si="6"/>
        <v>0</v>
      </c>
      <c r="O117" s="162">
        <f t="shared" si="6"/>
        <v>0</v>
      </c>
      <c r="P117" s="163">
        <f t="shared" ref="P117" si="7">SUM(M117:O117)</f>
        <v>0</v>
      </c>
    </row>
    <row r="118" spans="1:16" ht="15.75" customHeight="1" thickBot="1">
      <c r="A118" s="328" t="s">
        <v>77</v>
      </c>
      <c r="B118" s="329"/>
      <c r="C118" s="329"/>
      <c r="D118" s="329"/>
      <c r="E118" s="329"/>
      <c r="F118" s="329"/>
      <c r="G118" s="329"/>
      <c r="H118" s="329"/>
      <c r="I118" s="329"/>
      <c r="J118" s="329"/>
      <c r="K118" s="330"/>
      <c r="L118" s="167">
        <f>SUM(L16:L117)</f>
        <v>0</v>
      </c>
      <c r="M118" s="167">
        <f>SUM(M16:M117)</f>
        <v>0</v>
      </c>
      <c r="N118" s="167">
        <f>SUM(N16:N117)</f>
        <v>0</v>
      </c>
      <c r="O118" s="167">
        <f>SUM(O16:O117)</f>
        <v>0</v>
      </c>
      <c r="P118" s="168">
        <f>SUM(P16:P117)</f>
        <v>0</v>
      </c>
    </row>
    <row r="119" spans="1:16">
      <c r="A119" s="169"/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</row>
    <row r="120" spans="1:16">
      <c r="A120" s="169"/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</row>
    <row r="121" spans="1:16" s="135" customFormat="1" ht="11.25">
      <c r="A121" s="135" t="s">
        <v>72</v>
      </c>
      <c r="B121" s="169"/>
      <c r="C121" s="313" t="s">
        <v>294</v>
      </c>
      <c r="D121" s="313"/>
      <c r="E121" s="313"/>
      <c r="F121" s="313"/>
      <c r="G121" s="313"/>
      <c r="H121" s="313"/>
    </row>
    <row r="122" spans="1:16" s="135" customFormat="1" ht="11.25">
      <c r="A122" s="169"/>
      <c r="B122" s="169"/>
      <c r="C122" s="314" t="s">
        <v>73</v>
      </c>
      <c r="D122" s="314"/>
      <c r="E122" s="314"/>
      <c r="F122" s="314"/>
      <c r="G122" s="314"/>
      <c r="H122" s="314"/>
    </row>
    <row r="123" spans="1:16" s="135" customFormat="1" ht="11.25">
      <c r="A123" s="169"/>
      <c r="B123" s="169"/>
      <c r="C123" s="169"/>
      <c r="D123" s="169"/>
      <c r="E123" s="169"/>
      <c r="F123" s="169"/>
      <c r="G123" s="169"/>
      <c r="H123" s="169"/>
    </row>
    <row r="124" spans="1:16" s="135" customFormat="1" ht="11.25">
      <c r="A124" s="135" t="s">
        <v>287</v>
      </c>
      <c r="B124" s="169"/>
      <c r="C124" s="169"/>
      <c r="D124" s="169"/>
      <c r="E124" s="169"/>
      <c r="F124" s="169"/>
      <c r="G124" s="169"/>
      <c r="H124" s="169"/>
    </row>
  </sheetData>
  <mergeCells count="21">
    <mergeCell ref="A118:K118"/>
    <mergeCell ref="C121:H121"/>
    <mergeCell ref="C122:H122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P53"/>
  <sheetViews>
    <sheetView topLeftCell="A25" zoomScaleNormal="100" workbookViewId="0">
      <selection activeCell="F15" sqref="F15"/>
    </sheetView>
  </sheetViews>
  <sheetFormatPr defaultColWidth="9.140625" defaultRowHeight="15"/>
  <cols>
    <col min="1" max="1" width="4.140625" style="178" customWidth="1"/>
    <col min="2" max="2" width="5.7109375" style="178" customWidth="1"/>
    <col min="3" max="3" width="40.5703125" style="178" customWidth="1"/>
    <col min="4" max="4" width="5.42578125" style="178" customWidth="1"/>
    <col min="5" max="5" width="8.7109375" style="178" customWidth="1"/>
    <col min="6" max="6" width="6.28515625" style="178" customWidth="1"/>
    <col min="7" max="7" width="4.28515625" style="178" customWidth="1"/>
    <col min="8" max="10" width="6.7109375" style="178" customWidth="1"/>
    <col min="11" max="11" width="7.5703125" style="178" customWidth="1"/>
    <col min="12" max="15" width="7.7109375" style="178" customWidth="1"/>
    <col min="16" max="16" width="9" style="178" customWidth="1"/>
    <col min="17" max="16384" width="9.140625" style="178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140"/>
      <c r="L1" s="134"/>
      <c r="M1" s="134"/>
      <c r="N1" s="134"/>
      <c r="O1" s="137" t="s">
        <v>74</v>
      </c>
      <c r="P1" s="138">
        <f>Kopsavilkums!A20</f>
        <v>3</v>
      </c>
    </row>
    <row r="2" spans="1:16">
      <c r="A2" s="331" t="s">
        <v>38</v>
      </c>
      <c r="B2" s="331"/>
      <c r="C2" s="331"/>
      <c r="D2" s="331"/>
      <c r="E2" s="331"/>
      <c r="F2" s="331"/>
      <c r="G2" s="331"/>
      <c r="H2" s="331"/>
      <c r="I2" s="331"/>
      <c r="J2" s="331"/>
      <c r="K2" s="140"/>
      <c r="L2" s="134"/>
      <c r="M2" s="134"/>
      <c r="N2" s="134"/>
      <c r="O2" s="134"/>
      <c r="P2" s="140"/>
    </row>
    <row r="3" spans="1:16">
      <c r="A3" s="139"/>
      <c r="B3" s="139"/>
      <c r="C3" s="332" t="s">
        <v>18</v>
      </c>
      <c r="D3" s="332"/>
      <c r="E3" s="332"/>
      <c r="F3" s="332"/>
      <c r="G3" s="332"/>
      <c r="H3" s="332"/>
      <c r="I3" s="332"/>
      <c r="J3" s="139"/>
      <c r="K3" s="140"/>
      <c r="L3" s="134"/>
      <c r="M3" s="134"/>
      <c r="N3" s="134"/>
      <c r="O3" s="134"/>
      <c r="P3" s="140"/>
    </row>
    <row r="4" spans="1:16">
      <c r="A4" s="134"/>
      <c r="B4" s="134"/>
      <c r="C4" s="137" t="s">
        <v>53</v>
      </c>
      <c r="D4" s="337" t="s">
        <v>284</v>
      </c>
      <c r="E4" s="337"/>
      <c r="F4" s="337"/>
      <c r="G4" s="337"/>
      <c r="H4" s="337"/>
      <c r="I4" s="337"/>
      <c r="J4" s="337"/>
      <c r="K4" s="337"/>
      <c r="L4" s="134"/>
      <c r="M4" s="134"/>
      <c r="N4" s="134"/>
      <c r="O4" s="134"/>
      <c r="P4" s="140"/>
    </row>
    <row r="5" spans="1:16">
      <c r="A5" s="134"/>
      <c r="B5" s="134"/>
      <c r="C5" s="137" t="s">
        <v>19</v>
      </c>
      <c r="D5" s="337" t="s">
        <v>284</v>
      </c>
      <c r="E5" s="337"/>
      <c r="F5" s="337"/>
      <c r="G5" s="337"/>
      <c r="H5" s="337"/>
      <c r="I5" s="337"/>
      <c r="J5" s="337"/>
      <c r="K5" s="337"/>
      <c r="L5" s="134"/>
      <c r="M5" s="134"/>
      <c r="N5" s="134"/>
      <c r="O5" s="134"/>
      <c r="P5" s="140"/>
    </row>
    <row r="6" spans="1:16">
      <c r="A6" s="134"/>
      <c r="B6" s="134"/>
      <c r="C6" s="137" t="s">
        <v>54</v>
      </c>
      <c r="D6" s="337" t="s">
        <v>283</v>
      </c>
      <c r="E6" s="337"/>
      <c r="F6" s="337"/>
      <c r="G6" s="337"/>
      <c r="H6" s="337"/>
      <c r="I6" s="337"/>
      <c r="J6" s="337"/>
      <c r="K6" s="337"/>
      <c r="L6" s="134"/>
      <c r="M6" s="134"/>
      <c r="N6" s="134"/>
      <c r="O6" s="134"/>
      <c r="P6" s="140"/>
    </row>
    <row r="7" spans="1:16">
      <c r="A7" s="134"/>
      <c r="B7" s="134"/>
      <c r="C7" s="137" t="s">
        <v>55</v>
      </c>
      <c r="D7" s="337" t="s">
        <v>293</v>
      </c>
      <c r="E7" s="337"/>
      <c r="F7" s="337"/>
      <c r="G7" s="337"/>
      <c r="H7" s="337"/>
      <c r="I7" s="337"/>
      <c r="J7" s="337"/>
      <c r="K7" s="337"/>
      <c r="L7" s="134"/>
      <c r="M7" s="134"/>
      <c r="N7" s="134"/>
      <c r="O7" s="134"/>
      <c r="P7" s="140"/>
    </row>
    <row r="8" spans="1:16">
      <c r="A8" s="134"/>
      <c r="B8" s="134"/>
      <c r="C8" s="141" t="s">
        <v>21</v>
      </c>
      <c r="D8" s="337"/>
      <c r="E8" s="337"/>
      <c r="F8" s="337"/>
      <c r="G8" s="337"/>
      <c r="H8" s="337"/>
      <c r="I8" s="337"/>
      <c r="J8" s="337"/>
      <c r="K8" s="337"/>
      <c r="L8" s="134"/>
      <c r="M8" s="134"/>
      <c r="N8" s="134"/>
      <c r="O8" s="134"/>
      <c r="P8" s="140"/>
    </row>
    <row r="9" spans="1:16" ht="15" customHeight="1">
      <c r="A9" s="316" t="s">
        <v>80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</row>
    <row r="10" spans="1:16">
      <c r="A10" s="134"/>
      <c r="B10" s="134"/>
      <c r="C10" s="134"/>
      <c r="D10" s="142"/>
      <c r="E10" s="134"/>
      <c r="F10" s="134"/>
      <c r="G10" s="134"/>
      <c r="H10" s="134"/>
      <c r="I10" s="134"/>
      <c r="J10" s="315" t="s">
        <v>56</v>
      </c>
      <c r="K10" s="315"/>
      <c r="L10" s="315"/>
      <c r="M10" s="315"/>
      <c r="N10" s="143">
        <f>P47</f>
        <v>0</v>
      </c>
      <c r="O10" s="134"/>
      <c r="P10" s="140"/>
    </row>
    <row r="11" spans="1:16">
      <c r="A11" s="179"/>
      <c r="B11" s="180"/>
      <c r="C11" s="134"/>
      <c r="D11" s="180"/>
      <c r="E11" s="180"/>
      <c r="F11" s="134"/>
      <c r="G11" s="134"/>
      <c r="H11" s="134"/>
      <c r="I11" s="134"/>
      <c r="J11" s="134"/>
      <c r="K11" s="134"/>
      <c r="L11" s="317" t="s">
        <v>9</v>
      </c>
      <c r="M11" s="317"/>
      <c r="N11" s="176" t="s">
        <v>288</v>
      </c>
      <c r="O11" s="177"/>
      <c r="P11" s="134"/>
    </row>
    <row r="12" spans="1:16" ht="15.75" thickBot="1">
      <c r="A12" s="179"/>
      <c r="B12" s="180"/>
      <c r="C12" s="134"/>
      <c r="D12" s="180"/>
      <c r="E12" s="180"/>
      <c r="F12" s="134"/>
      <c r="G12" s="134"/>
      <c r="H12" s="134"/>
      <c r="I12" s="134"/>
      <c r="J12" s="134"/>
      <c r="K12" s="134"/>
      <c r="L12" s="145"/>
      <c r="M12" s="145"/>
      <c r="N12" s="136"/>
      <c r="O12" s="136"/>
      <c r="P12" s="134"/>
    </row>
    <row r="13" spans="1:16" ht="15.75" customHeight="1" thickBot="1">
      <c r="A13" s="318" t="s">
        <v>25</v>
      </c>
      <c r="B13" s="320" t="s">
        <v>57</v>
      </c>
      <c r="C13" s="322" t="s">
        <v>58</v>
      </c>
      <c r="D13" s="324" t="s">
        <v>59</v>
      </c>
      <c r="E13" s="326" t="s">
        <v>60</v>
      </c>
      <c r="F13" s="333" t="s">
        <v>61</v>
      </c>
      <c r="G13" s="334"/>
      <c r="H13" s="334"/>
      <c r="I13" s="334"/>
      <c r="J13" s="334"/>
      <c r="K13" s="335"/>
      <c r="L13" s="336" t="s">
        <v>62</v>
      </c>
      <c r="M13" s="334"/>
      <c r="N13" s="334"/>
      <c r="O13" s="334"/>
      <c r="P13" s="335"/>
    </row>
    <row r="14" spans="1:16" ht="78.75" customHeight="1" thickBot="1">
      <c r="A14" s="319"/>
      <c r="B14" s="321"/>
      <c r="C14" s="323"/>
      <c r="D14" s="325"/>
      <c r="E14" s="327"/>
      <c r="F14" s="146" t="s">
        <v>63</v>
      </c>
      <c r="G14" s="147" t="s">
        <v>69</v>
      </c>
      <c r="H14" s="147" t="s">
        <v>64</v>
      </c>
      <c r="I14" s="147" t="s">
        <v>79</v>
      </c>
      <c r="J14" s="147" t="s">
        <v>66</v>
      </c>
      <c r="K14" s="148" t="s">
        <v>67</v>
      </c>
      <c r="L14" s="149" t="s">
        <v>63</v>
      </c>
      <c r="M14" s="147" t="s">
        <v>64</v>
      </c>
      <c r="N14" s="147" t="s">
        <v>65</v>
      </c>
      <c r="O14" s="147" t="s">
        <v>66</v>
      </c>
      <c r="P14" s="148" t="s">
        <v>67</v>
      </c>
    </row>
    <row r="15" spans="1:16">
      <c r="A15" s="150"/>
      <c r="B15" s="200"/>
      <c r="C15" s="201"/>
      <c r="D15" s="202"/>
      <c r="E15" s="203"/>
      <c r="F15" s="150"/>
      <c r="G15" s="201"/>
      <c r="H15" s="201"/>
      <c r="I15" s="201"/>
      <c r="J15" s="201"/>
      <c r="K15" s="204"/>
      <c r="L15" s="150"/>
      <c r="M15" s="201"/>
      <c r="N15" s="201"/>
      <c r="O15" s="201"/>
      <c r="P15" s="204"/>
    </row>
    <row r="16" spans="1:16">
      <c r="A16" s="122">
        <f>IF(E16&gt;0,IF(E16&gt;0,1+MAX(A15),0),0)</f>
        <v>1</v>
      </c>
      <c r="B16" s="124"/>
      <c r="C16" s="125" t="s">
        <v>165</v>
      </c>
      <c r="D16" s="124" t="s">
        <v>132</v>
      </c>
      <c r="E16" s="133">
        <v>83.1</v>
      </c>
      <c r="F16" s="161"/>
      <c r="G16" s="162"/>
      <c r="H16" s="191"/>
      <c r="I16" s="191"/>
      <c r="J16" s="191"/>
      <c r="K16" s="163"/>
      <c r="L16" s="161"/>
      <c r="M16" s="162"/>
      <c r="N16" s="162"/>
      <c r="O16" s="162"/>
      <c r="P16" s="163"/>
    </row>
    <row r="17" spans="1:16">
      <c r="A17" s="122">
        <f t="shared" ref="A17:A45" si="0">IF(E17&gt;0,IF(E17&gt;0,1+MAX(A16),0),0)</f>
        <v>2</v>
      </c>
      <c r="B17" s="123"/>
      <c r="C17" s="125" t="s">
        <v>166</v>
      </c>
      <c r="D17" s="124" t="s">
        <v>99</v>
      </c>
      <c r="E17" s="133">
        <v>49.86</v>
      </c>
      <c r="F17" s="161"/>
      <c r="G17" s="162"/>
      <c r="H17" s="191"/>
      <c r="I17" s="191"/>
      <c r="J17" s="191"/>
      <c r="K17" s="163"/>
      <c r="L17" s="161"/>
      <c r="M17" s="162"/>
      <c r="N17" s="162"/>
      <c r="O17" s="162"/>
      <c r="P17" s="163"/>
    </row>
    <row r="18" spans="1:16" ht="22.5">
      <c r="A18" s="122">
        <f t="shared" si="0"/>
        <v>3</v>
      </c>
      <c r="B18" s="124"/>
      <c r="C18" s="205" t="s">
        <v>290</v>
      </c>
      <c r="D18" s="124" t="s">
        <v>89</v>
      </c>
      <c r="E18" s="133">
        <v>120.0782</v>
      </c>
      <c r="F18" s="161"/>
      <c r="G18" s="162"/>
      <c r="H18" s="191"/>
      <c r="I18" s="191"/>
      <c r="J18" s="191"/>
      <c r="K18" s="163"/>
      <c r="L18" s="161"/>
      <c r="M18" s="162"/>
      <c r="N18" s="162"/>
      <c r="O18" s="162"/>
      <c r="P18" s="163"/>
    </row>
    <row r="19" spans="1:16">
      <c r="A19" s="122">
        <f t="shared" si="0"/>
        <v>4</v>
      </c>
      <c r="B19" s="124"/>
      <c r="C19" s="125" t="s">
        <v>167</v>
      </c>
      <c r="D19" s="124" t="s">
        <v>89</v>
      </c>
      <c r="E19" s="133">
        <v>147.84019999999998</v>
      </c>
      <c r="F19" s="161"/>
      <c r="G19" s="162"/>
      <c r="H19" s="157"/>
      <c r="I19" s="157"/>
      <c r="J19" s="157"/>
      <c r="K19" s="163"/>
      <c r="L19" s="161"/>
      <c r="M19" s="162"/>
      <c r="N19" s="162"/>
      <c r="O19" s="162"/>
      <c r="P19" s="163"/>
    </row>
    <row r="20" spans="1:16">
      <c r="A20" s="122">
        <f t="shared" si="0"/>
        <v>5</v>
      </c>
      <c r="B20" s="124"/>
      <c r="C20" s="127" t="s">
        <v>168</v>
      </c>
      <c r="D20" s="124" t="s">
        <v>126</v>
      </c>
      <c r="E20" s="133">
        <v>443.52059999999994</v>
      </c>
      <c r="F20" s="161"/>
      <c r="G20" s="162"/>
      <c r="H20" s="157"/>
      <c r="I20" s="157"/>
      <c r="J20" s="157"/>
      <c r="K20" s="163"/>
      <c r="L20" s="161"/>
      <c r="M20" s="162"/>
      <c r="N20" s="162"/>
      <c r="O20" s="162"/>
      <c r="P20" s="163"/>
    </row>
    <row r="21" spans="1:16">
      <c r="A21" s="122">
        <f t="shared" si="0"/>
        <v>6</v>
      </c>
      <c r="B21" s="124"/>
      <c r="C21" s="125" t="s">
        <v>169</v>
      </c>
      <c r="D21" s="124" t="s">
        <v>89</v>
      </c>
      <c r="E21" s="133">
        <v>27.761999999999997</v>
      </c>
      <c r="F21" s="161"/>
      <c r="G21" s="162"/>
      <c r="H21" s="157"/>
      <c r="I21" s="157"/>
      <c r="J21" s="157"/>
      <c r="K21" s="163"/>
      <c r="L21" s="161"/>
      <c r="M21" s="162"/>
      <c r="N21" s="162"/>
      <c r="O21" s="162"/>
      <c r="P21" s="163"/>
    </row>
    <row r="22" spans="1:16">
      <c r="A22" s="122">
        <f t="shared" si="0"/>
        <v>7</v>
      </c>
      <c r="B22" s="124"/>
      <c r="C22" s="127" t="s">
        <v>170</v>
      </c>
      <c r="D22" s="124" t="s">
        <v>89</v>
      </c>
      <c r="E22" s="133">
        <v>31.926299999999994</v>
      </c>
      <c r="F22" s="161"/>
      <c r="G22" s="162"/>
      <c r="H22" s="157"/>
      <c r="I22" s="157"/>
      <c r="J22" s="157"/>
      <c r="K22" s="163"/>
      <c r="L22" s="161"/>
      <c r="M22" s="162"/>
      <c r="N22" s="162"/>
      <c r="O22" s="162"/>
      <c r="P22" s="163"/>
    </row>
    <row r="23" spans="1:16">
      <c r="A23" s="122">
        <f t="shared" si="0"/>
        <v>8</v>
      </c>
      <c r="B23" s="124"/>
      <c r="C23" s="206" t="s">
        <v>171</v>
      </c>
      <c r="D23" s="124" t="s">
        <v>89</v>
      </c>
      <c r="E23" s="133">
        <v>120.0782</v>
      </c>
      <c r="F23" s="161"/>
      <c r="G23" s="162"/>
      <c r="H23" s="157"/>
      <c r="I23" s="157"/>
      <c r="J23" s="157"/>
      <c r="K23" s="163"/>
      <c r="L23" s="161"/>
      <c r="M23" s="162"/>
      <c r="N23" s="162"/>
      <c r="O23" s="162"/>
      <c r="P23" s="163"/>
    </row>
    <row r="24" spans="1:16">
      <c r="A24" s="122">
        <f t="shared" si="0"/>
        <v>9</v>
      </c>
      <c r="B24" s="124"/>
      <c r="C24" s="207" t="s">
        <v>125</v>
      </c>
      <c r="D24" s="124" t="s">
        <v>126</v>
      </c>
      <c r="E24" s="133">
        <v>24.02</v>
      </c>
      <c r="F24" s="161"/>
      <c r="G24" s="162"/>
      <c r="H24" s="157"/>
      <c r="I24" s="157"/>
      <c r="J24" s="157"/>
      <c r="K24" s="163"/>
      <c r="L24" s="161"/>
      <c r="M24" s="162"/>
      <c r="N24" s="162"/>
      <c r="O24" s="162"/>
      <c r="P24" s="163"/>
    </row>
    <row r="25" spans="1:16">
      <c r="A25" s="122">
        <f t="shared" si="0"/>
        <v>10</v>
      </c>
      <c r="B25" s="124"/>
      <c r="C25" s="127" t="s">
        <v>172</v>
      </c>
      <c r="D25" s="124" t="s">
        <v>173</v>
      </c>
      <c r="E25" s="133">
        <v>126.08211</v>
      </c>
      <c r="F25" s="161"/>
      <c r="G25" s="162"/>
      <c r="H25" s="157"/>
      <c r="I25" s="157"/>
      <c r="J25" s="157"/>
      <c r="K25" s="163"/>
      <c r="L25" s="161"/>
      <c r="M25" s="162"/>
      <c r="N25" s="162"/>
      <c r="O25" s="162"/>
      <c r="P25" s="163"/>
    </row>
    <row r="26" spans="1:16">
      <c r="A26" s="122">
        <f t="shared" si="0"/>
        <v>11</v>
      </c>
      <c r="B26" s="124"/>
      <c r="C26" s="127" t="s">
        <v>130</v>
      </c>
      <c r="D26" s="124" t="s">
        <v>126</v>
      </c>
      <c r="E26" s="133">
        <v>877.77</v>
      </c>
      <c r="F26" s="161"/>
      <c r="G26" s="162"/>
      <c r="H26" s="157"/>
      <c r="I26" s="157"/>
      <c r="J26" s="157"/>
      <c r="K26" s="163"/>
      <c r="L26" s="161"/>
      <c r="M26" s="162"/>
      <c r="N26" s="162"/>
      <c r="O26" s="162"/>
      <c r="P26" s="163"/>
    </row>
    <row r="27" spans="1:16">
      <c r="A27" s="122">
        <f t="shared" si="0"/>
        <v>12</v>
      </c>
      <c r="B27" s="124"/>
      <c r="C27" s="127" t="s">
        <v>129</v>
      </c>
      <c r="D27" s="124" t="s">
        <v>84</v>
      </c>
      <c r="E27" s="133">
        <v>480</v>
      </c>
      <c r="F27" s="161"/>
      <c r="G27" s="162"/>
      <c r="H27" s="157"/>
      <c r="I27" s="157"/>
      <c r="J27" s="157"/>
      <c r="K27" s="163"/>
      <c r="L27" s="161"/>
      <c r="M27" s="162"/>
      <c r="N27" s="162"/>
      <c r="O27" s="162"/>
      <c r="P27" s="163"/>
    </row>
    <row r="28" spans="1:16">
      <c r="A28" s="122">
        <f t="shared" si="0"/>
        <v>13</v>
      </c>
      <c r="B28" s="124"/>
      <c r="C28" s="125" t="s">
        <v>159</v>
      </c>
      <c r="D28" s="124" t="s">
        <v>89</v>
      </c>
      <c r="E28" s="133">
        <v>87.689199999999985</v>
      </c>
      <c r="F28" s="161"/>
      <c r="G28" s="162"/>
      <c r="H28" s="191"/>
      <c r="I28" s="191"/>
      <c r="J28" s="191"/>
      <c r="K28" s="163"/>
      <c r="L28" s="161"/>
      <c r="M28" s="162"/>
      <c r="N28" s="162"/>
      <c r="O28" s="162"/>
      <c r="P28" s="163"/>
    </row>
    <row r="29" spans="1:16">
      <c r="A29" s="122">
        <f t="shared" si="0"/>
        <v>14</v>
      </c>
      <c r="B29" s="124"/>
      <c r="C29" s="127" t="s">
        <v>160</v>
      </c>
      <c r="D29" s="124" t="s">
        <v>126</v>
      </c>
      <c r="E29" s="133">
        <v>526.14</v>
      </c>
      <c r="F29" s="161"/>
      <c r="G29" s="162"/>
      <c r="H29" s="191"/>
      <c r="I29" s="191"/>
      <c r="J29" s="191"/>
      <c r="K29" s="163"/>
      <c r="L29" s="161"/>
      <c r="M29" s="162"/>
      <c r="N29" s="162"/>
      <c r="O29" s="162"/>
      <c r="P29" s="163"/>
    </row>
    <row r="30" spans="1:16">
      <c r="A30" s="122">
        <f t="shared" si="0"/>
        <v>15</v>
      </c>
      <c r="B30" s="124"/>
      <c r="C30" s="127" t="s">
        <v>161</v>
      </c>
      <c r="D30" s="124" t="s">
        <v>89</v>
      </c>
      <c r="E30" s="133">
        <v>100.84</v>
      </c>
      <c r="F30" s="161"/>
      <c r="G30" s="162"/>
      <c r="H30" s="191"/>
      <c r="I30" s="191"/>
      <c r="J30" s="191"/>
      <c r="K30" s="163"/>
      <c r="L30" s="161"/>
      <c r="M30" s="162"/>
      <c r="N30" s="162"/>
      <c r="O30" s="162"/>
      <c r="P30" s="163"/>
    </row>
    <row r="31" spans="1:16">
      <c r="A31" s="122">
        <f t="shared" si="0"/>
        <v>16</v>
      </c>
      <c r="B31" s="124"/>
      <c r="C31" s="127" t="s">
        <v>162</v>
      </c>
      <c r="D31" s="124" t="s">
        <v>132</v>
      </c>
      <c r="E31" s="133">
        <v>41.643000000000001</v>
      </c>
      <c r="F31" s="161"/>
      <c r="G31" s="162"/>
      <c r="H31" s="191"/>
      <c r="I31" s="191"/>
      <c r="J31" s="191"/>
      <c r="K31" s="163"/>
      <c r="L31" s="161"/>
      <c r="M31" s="162"/>
      <c r="N31" s="162"/>
      <c r="O31" s="162"/>
      <c r="P31" s="163"/>
    </row>
    <row r="32" spans="1:16">
      <c r="A32" s="122">
        <f t="shared" si="0"/>
        <v>17</v>
      </c>
      <c r="B32" s="124"/>
      <c r="C32" s="125" t="s">
        <v>143</v>
      </c>
      <c r="D32" s="124" t="s">
        <v>89</v>
      </c>
      <c r="E32" s="133">
        <v>87.689199999999985</v>
      </c>
      <c r="F32" s="161"/>
      <c r="G32" s="162"/>
      <c r="H32" s="191"/>
      <c r="I32" s="191"/>
      <c r="J32" s="191"/>
      <c r="K32" s="163"/>
      <c r="L32" s="161"/>
      <c r="M32" s="162"/>
      <c r="N32" s="162"/>
      <c r="O32" s="162"/>
      <c r="P32" s="163"/>
    </row>
    <row r="33" spans="1:16">
      <c r="A33" s="122">
        <f t="shared" si="0"/>
        <v>18</v>
      </c>
      <c r="B33" s="124"/>
      <c r="C33" s="127" t="s">
        <v>125</v>
      </c>
      <c r="D33" s="124" t="s">
        <v>126</v>
      </c>
      <c r="E33" s="133">
        <v>26.31</v>
      </c>
      <c r="F33" s="161"/>
      <c r="G33" s="162"/>
      <c r="H33" s="191"/>
      <c r="I33" s="191"/>
      <c r="J33" s="191"/>
      <c r="K33" s="163"/>
      <c r="L33" s="161"/>
      <c r="M33" s="162"/>
      <c r="N33" s="162"/>
      <c r="O33" s="162"/>
      <c r="P33" s="163"/>
    </row>
    <row r="34" spans="1:16">
      <c r="A34" s="122">
        <f t="shared" si="0"/>
        <v>19</v>
      </c>
      <c r="B34" s="124"/>
      <c r="C34" s="127" t="s">
        <v>144</v>
      </c>
      <c r="D34" s="124" t="s">
        <v>126</v>
      </c>
      <c r="E34" s="133">
        <v>350.76</v>
      </c>
      <c r="F34" s="161"/>
      <c r="G34" s="162"/>
      <c r="H34" s="157"/>
      <c r="I34" s="157"/>
      <c r="J34" s="157"/>
      <c r="K34" s="163"/>
      <c r="L34" s="161"/>
      <c r="M34" s="162"/>
      <c r="N34" s="162"/>
      <c r="O34" s="162"/>
      <c r="P34" s="163"/>
    </row>
    <row r="35" spans="1:16">
      <c r="A35" s="122">
        <f t="shared" si="0"/>
        <v>20</v>
      </c>
      <c r="B35" s="124"/>
      <c r="C35" s="132" t="s">
        <v>174</v>
      </c>
      <c r="D35" s="208" t="s">
        <v>99</v>
      </c>
      <c r="E35" s="209">
        <v>44.04</v>
      </c>
      <c r="F35" s="161"/>
      <c r="G35" s="162"/>
      <c r="H35" s="157"/>
      <c r="I35" s="157"/>
      <c r="J35" s="157"/>
      <c r="K35" s="163"/>
      <c r="L35" s="161"/>
      <c r="M35" s="162"/>
      <c r="N35" s="162"/>
      <c r="O35" s="162"/>
      <c r="P35" s="163"/>
    </row>
    <row r="36" spans="1:16">
      <c r="A36" s="122">
        <f t="shared" si="0"/>
        <v>21</v>
      </c>
      <c r="B36" s="124"/>
      <c r="C36" s="131" t="s">
        <v>175</v>
      </c>
      <c r="D36" s="208" t="s">
        <v>99</v>
      </c>
      <c r="E36" s="209">
        <f>E35*1.1</f>
        <v>48.444000000000003</v>
      </c>
      <c r="F36" s="161"/>
      <c r="G36" s="162"/>
      <c r="H36" s="157"/>
      <c r="I36" s="157"/>
      <c r="J36" s="157"/>
      <c r="K36" s="163"/>
      <c r="L36" s="161"/>
      <c r="M36" s="162"/>
      <c r="N36" s="162"/>
      <c r="O36" s="162"/>
      <c r="P36" s="163"/>
    </row>
    <row r="37" spans="1:16">
      <c r="A37" s="122">
        <f t="shared" si="0"/>
        <v>22</v>
      </c>
      <c r="B37" s="124"/>
      <c r="C37" s="125" t="s">
        <v>292</v>
      </c>
      <c r="D37" s="124" t="s">
        <v>84</v>
      </c>
      <c r="E37" s="133">
        <v>5</v>
      </c>
      <c r="F37" s="161"/>
      <c r="G37" s="162"/>
      <c r="H37" s="157"/>
      <c r="I37" s="157"/>
      <c r="J37" s="157"/>
      <c r="K37" s="163"/>
      <c r="L37" s="161"/>
      <c r="M37" s="162"/>
      <c r="N37" s="162"/>
      <c r="O37" s="162"/>
      <c r="P37" s="163"/>
    </row>
    <row r="38" spans="1:16">
      <c r="A38" s="122">
        <f t="shared" si="0"/>
        <v>23</v>
      </c>
      <c r="B38" s="124"/>
      <c r="C38" s="210" t="s">
        <v>176</v>
      </c>
      <c r="D38" s="208" t="s">
        <v>84</v>
      </c>
      <c r="E38" s="209">
        <v>5</v>
      </c>
      <c r="F38" s="161"/>
      <c r="G38" s="162"/>
      <c r="H38" s="157"/>
      <c r="I38" s="157"/>
      <c r="J38" s="157"/>
      <c r="K38" s="163"/>
      <c r="L38" s="161"/>
      <c r="M38" s="162"/>
      <c r="N38" s="162"/>
      <c r="O38" s="162"/>
      <c r="P38" s="163"/>
    </row>
    <row r="39" spans="1:16">
      <c r="A39" s="122">
        <f t="shared" si="0"/>
        <v>24</v>
      </c>
      <c r="B39" s="124"/>
      <c r="C39" s="131" t="s">
        <v>324</v>
      </c>
      <c r="D39" s="208" t="s">
        <v>84</v>
      </c>
      <c r="E39" s="209">
        <v>5</v>
      </c>
      <c r="F39" s="161"/>
      <c r="G39" s="162"/>
      <c r="H39" s="157"/>
      <c r="I39" s="157"/>
      <c r="J39" s="157"/>
      <c r="K39" s="163"/>
      <c r="L39" s="161"/>
      <c r="M39" s="162"/>
      <c r="N39" s="162"/>
      <c r="O39" s="162"/>
      <c r="P39" s="163"/>
    </row>
    <row r="40" spans="1:16">
      <c r="A40" s="122">
        <f t="shared" si="0"/>
        <v>25</v>
      </c>
      <c r="B40" s="124"/>
      <c r="C40" s="210" t="s">
        <v>177</v>
      </c>
      <c r="D40" s="208" t="s">
        <v>99</v>
      </c>
      <c r="E40" s="209">
        <v>5.82</v>
      </c>
      <c r="F40" s="161"/>
      <c r="G40" s="162"/>
      <c r="H40" s="157"/>
      <c r="I40" s="157"/>
      <c r="J40" s="157"/>
      <c r="K40" s="163"/>
      <c r="L40" s="161"/>
      <c r="M40" s="162"/>
      <c r="N40" s="162"/>
      <c r="O40" s="162"/>
      <c r="P40" s="163"/>
    </row>
    <row r="41" spans="1:16">
      <c r="A41" s="122">
        <f t="shared" si="0"/>
        <v>26</v>
      </c>
      <c r="B41" s="124"/>
      <c r="C41" s="131" t="s">
        <v>178</v>
      </c>
      <c r="D41" s="208" t="s">
        <v>99</v>
      </c>
      <c r="E41" s="209">
        <v>6.98</v>
      </c>
      <c r="F41" s="161"/>
      <c r="G41" s="162"/>
      <c r="H41" s="157"/>
      <c r="I41" s="157"/>
      <c r="J41" s="157"/>
      <c r="K41" s="163"/>
      <c r="L41" s="161"/>
      <c r="M41" s="162"/>
      <c r="N41" s="162"/>
      <c r="O41" s="162"/>
      <c r="P41" s="163"/>
    </row>
    <row r="42" spans="1:16">
      <c r="A42" s="122">
        <f t="shared" si="0"/>
        <v>27</v>
      </c>
      <c r="B42" s="124"/>
      <c r="C42" s="125" t="s">
        <v>179</v>
      </c>
      <c r="D42" s="124" t="s">
        <v>89</v>
      </c>
      <c r="E42" s="133">
        <v>49.86</v>
      </c>
      <c r="F42" s="161"/>
      <c r="G42" s="162"/>
      <c r="H42" s="157"/>
      <c r="I42" s="157"/>
      <c r="J42" s="157"/>
      <c r="K42" s="163"/>
      <c r="L42" s="161"/>
      <c r="M42" s="162"/>
      <c r="N42" s="162"/>
      <c r="O42" s="162"/>
      <c r="P42" s="163"/>
    </row>
    <row r="43" spans="1:16">
      <c r="A43" s="122">
        <f t="shared" si="0"/>
        <v>28</v>
      </c>
      <c r="B43" s="124"/>
      <c r="C43" s="131" t="s">
        <v>180</v>
      </c>
      <c r="D43" s="208" t="s">
        <v>89</v>
      </c>
      <c r="E43" s="209">
        <v>62.33</v>
      </c>
      <c r="F43" s="161"/>
      <c r="G43" s="162"/>
      <c r="H43" s="157"/>
      <c r="I43" s="157"/>
      <c r="J43" s="157"/>
      <c r="K43" s="163"/>
      <c r="L43" s="161"/>
      <c r="M43" s="162"/>
      <c r="N43" s="162"/>
      <c r="O43" s="162"/>
      <c r="P43" s="163"/>
    </row>
    <row r="44" spans="1:16">
      <c r="A44" s="122">
        <f t="shared" si="0"/>
        <v>29</v>
      </c>
      <c r="B44" s="124"/>
      <c r="C44" s="131" t="s">
        <v>181</v>
      </c>
      <c r="D44" s="208" t="s">
        <v>99</v>
      </c>
      <c r="E44" s="209">
        <v>4.59</v>
      </c>
      <c r="F44" s="161"/>
      <c r="G44" s="162"/>
      <c r="H44" s="157"/>
      <c r="I44" s="157"/>
      <c r="J44" s="157"/>
      <c r="K44" s="163"/>
      <c r="L44" s="161"/>
      <c r="M44" s="162"/>
      <c r="N44" s="162"/>
      <c r="O44" s="162"/>
      <c r="P44" s="163"/>
    </row>
    <row r="45" spans="1:16">
      <c r="A45" s="122">
        <f t="shared" si="0"/>
        <v>30</v>
      </c>
      <c r="B45" s="124"/>
      <c r="C45" s="131" t="s">
        <v>182</v>
      </c>
      <c r="D45" s="208" t="s">
        <v>183</v>
      </c>
      <c r="E45" s="209">
        <v>4</v>
      </c>
      <c r="F45" s="161"/>
      <c r="G45" s="162"/>
      <c r="H45" s="157"/>
      <c r="I45" s="157"/>
      <c r="J45" s="157"/>
      <c r="K45" s="163"/>
      <c r="L45" s="161"/>
      <c r="M45" s="162"/>
      <c r="N45" s="162"/>
      <c r="O45" s="162"/>
      <c r="P45" s="163"/>
    </row>
    <row r="46" spans="1:16" ht="15.75" thickBot="1">
      <c r="A46" s="122">
        <f>IF(E46&gt;0,IF(E46&gt;0,1+MAX(#REF!),0),0)</f>
        <v>0</v>
      </c>
      <c r="B46" s="123"/>
      <c r="C46" s="207"/>
      <c r="D46" s="208"/>
      <c r="E46" s="209"/>
      <c r="F46" s="161">
        <f t="shared" ref="F46" si="1">IF(H46&gt;0.001,H46/G46,0)</f>
        <v>0</v>
      </c>
      <c r="G46" s="162">
        <f t="shared" ref="G46" si="2">IF(H46&gt;0.001,5,0)</f>
        <v>0</v>
      </c>
      <c r="H46" s="211"/>
      <c r="I46" s="212"/>
      <c r="J46" s="212"/>
      <c r="K46" s="163">
        <f t="shared" ref="K46" si="3">SUM(H46:J46)</f>
        <v>0</v>
      </c>
      <c r="L46" s="161">
        <f t="shared" ref="L46" si="4">ROUND($E46*F46,2)</f>
        <v>0</v>
      </c>
      <c r="M46" s="162">
        <f t="shared" ref="M46:O46" si="5">ROUND($E46*H46,2)</f>
        <v>0</v>
      </c>
      <c r="N46" s="162">
        <f t="shared" si="5"/>
        <v>0</v>
      </c>
      <c r="O46" s="162">
        <f t="shared" si="5"/>
        <v>0</v>
      </c>
      <c r="P46" s="163">
        <f t="shared" ref="P46" si="6">SUM(M46:O46)</f>
        <v>0</v>
      </c>
    </row>
    <row r="47" spans="1:16" ht="15.75" customHeight="1" thickBot="1">
      <c r="A47" s="328" t="s">
        <v>77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30"/>
      <c r="L47" s="167">
        <f>SUM(L16:L46)</f>
        <v>0</v>
      </c>
      <c r="M47" s="167">
        <f>SUM(M16:M46)</f>
        <v>0</v>
      </c>
      <c r="N47" s="167">
        <f>SUM(N16:N46)</f>
        <v>0</v>
      </c>
      <c r="O47" s="167">
        <f>SUM(O16:O46)</f>
        <v>0</v>
      </c>
      <c r="P47" s="168">
        <f>SUM(P16:P46)</f>
        <v>0</v>
      </c>
    </row>
    <row r="48" spans="1:16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</row>
    <row r="49" spans="1:16">
      <c r="A49" s="169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</row>
    <row r="50" spans="1:16" s="135" customFormat="1" ht="11.25">
      <c r="A50" s="135" t="s">
        <v>72</v>
      </c>
      <c r="B50" s="169"/>
      <c r="C50" s="313" t="s">
        <v>294</v>
      </c>
      <c r="D50" s="313"/>
      <c r="E50" s="313"/>
      <c r="F50" s="313"/>
      <c r="G50" s="313"/>
      <c r="H50" s="313"/>
    </row>
    <row r="51" spans="1:16" s="135" customFormat="1" ht="11.25">
      <c r="A51" s="169"/>
      <c r="B51" s="169"/>
      <c r="C51" s="314" t="s">
        <v>73</v>
      </c>
      <c r="D51" s="314"/>
      <c r="E51" s="314"/>
      <c r="F51" s="314"/>
      <c r="G51" s="314"/>
      <c r="H51" s="314"/>
    </row>
    <row r="52" spans="1:16" s="135" customFormat="1" ht="11.25">
      <c r="A52" s="169"/>
      <c r="B52" s="169"/>
      <c r="C52" s="169"/>
      <c r="D52" s="169"/>
      <c r="E52" s="169"/>
      <c r="F52" s="169"/>
      <c r="G52" s="169"/>
      <c r="H52" s="169"/>
    </row>
    <row r="53" spans="1:16" s="135" customFormat="1" ht="11.25">
      <c r="A53" s="135" t="s">
        <v>287</v>
      </c>
      <c r="B53" s="169"/>
      <c r="C53" s="169"/>
      <c r="D53" s="169"/>
      <c r="E53" s="169"/>
      <c r="F53" s="169"/>
      <c r="G53" s="169"/>
      <c r="H53" s="169"/>
    </row>
  </sheetData>
  <mergeCells count="21">
    <mergeCell ref="A47:K47"/>
    <mergeCell ref="C50:H50"/>
    <mergeCell ref="C51:H51"/>
    <mergeCell ref="E13:E14"/>
    <mergeCell ref="F13:K13"/>
    <mergeCell ref="L13:P13"/>
    <mergeCell ref="D7:K7"/>
    <mergeCell ref="D8:K8"/>
    <mergeCell ref="L11:M11"/>
    <mergeCell ref="A9:P9"/>
    <mergeCell ref="J10:M10"/>
    <mergeCell ref="A13:A14"/>
    <mergeCell ref="B13:B14"/>
    <mergeCell ref="C13:C14"/>
    <mergeCell ref="D13:D14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P59"/>
  <sheetViews>
    <sheetView topLeftCell="A25" zoomScaleNormal="100" workbookViewId="0">
      <selection activeCell="H12" sqref="H12"/>
    </sheetView>
  </sheetViews>
  <sheetFormatPr defaultColWidth="9.140625" defaultRowHeight="15"/>
  <cols>
    <col min="1" max="1" width="4.140625" style="178" customWidth="1"/>
    <col min="2" max="2" width="5.7109375" style="178" customWidth="1"/>
    <col min="3" max="3" width="40.42578125" style="178" customWidth="1"/>
    <col min="4" max="4" width="5.42578125" style="178" customWidth="1"/>
    <col min="5" max="5" width="8.7109375" style="178" customWidth="1"/>
    <col min="6" max="6" width="6.28515625" style="178" customWidth="1"/>
    <col min="7" max="7" width="4.28515625" style="178" customWidth="1"/>
    <col min="8" max="10" width="6.7109375" style="178" customWidth="1"/>
    <col min="11" max="11" width="7.5703125" style="178" customWidth="1"/>
    <col min="12" max="15" width="7.7109375" style="178" customWidth="1"/>
    <col min="16" max="16" width="9" style="178" customWidth="1"/>
    <col min="17" max="16384" width="9.140625" style="178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140"/>
      <c r="L1" s="134"/>
      <c r="M1" s="134"/>
      <c r="N1" s="134"/>
      <c r="O1" s="137" t="s">
        <v>74</v>
      </c>
      <c r="P1" s="138">
        <f>Kopsavilkums!A21</f>
        <v>4</v>
      </c>
    </row>
    <row r="2" spans="1:16">
      <c r="A2" s="331" t="s">
        <v>40</v>
      </c>
      <c r="B2" s="331"/>
      <c r="C2" s="331"/>
      <c r="D2" s="331"/>
      <c r="E2" s="331"/>
      <c r="F2" s="331"/>
      <c r="G2" s="331"/>
      <c r="H2" s="331"/>
      <c r="I2" s="331"/>
      <c r="J2" s="331"/>
      <c r="K2" s="140"/>
      <c r="L2" s="134"/>
      <c r="M2" s="134"/>
      <c r="N2" s="134"/>
      <c r="O2" s="134"/>
      <c r="P2" s="140"/>
    </row>
    <row r="3" spans="1:16">
      <c r="A3" s="139"/>
      <c r="B3" s="139"/>
      <c r="C3" s="332" t="s">
        <v>18</v>
      </c>
      <c r="D3" s="332"/>
      <c r="E3" s="332"/>
      <c r="F3" s="332"/>
      <c r="G3" s="332"/>
      <c r="H3" s="332"/>
      <c r="I3" s="332"/>
      <c r="J3" s="139"/>
      <c r="K3" s="140"/>
      <c r="L3" s="134"/>
      <c r="M3" s="134"/>
      <c r="N3" s="134"/>
      <c r="O3" s="134"/>
      <c r="P3" s="140"/>
    </row>
    <row r="4" spans="1:16">
      <c r="A4" s="134"/>
      <c r="B4" s="134"/>
      <c r="C4" s="137" t="s">
        <v>53</v>
      </c>
      <c r="D4" s="337" t="s">
        <v>284</v>
      </c>
      <c r="E4" s="337"/>
      <c r="F4" s="337"/>
      <c r="G4" s="337"/>
      <c r="H4" s="337"/>
      <c r="I4" s="337"/>
      <c r="J4" s="337"/>
      <c r="K4" s="337"/>
      <c r="L4" s="134"/>
      <c r="M4" s="134"/>
      <c r="N4" s="134"/>
      <c r="O4" s="134"/>
      <c r="P4" s="140"/>
    </row>
    <row r="5" spans="1:16">
      <c r="A5" s="134"/>
      <c r="B5" s="134"/>
      <c r="C5" s="137" t="s">
        <v>19</v>
      </c>
      <c r="D5" s="337" t="s">
        <v>284</v>
      </c>
      <c r="E5" s="337"/>
      <c r="F5" s="337"/>
      <c r="G5" s="337"/>
      <c r="H5" s="337"/>
      <c r="I5" s="337"/>
      <c r="J5" s="337"/>
      <c r="K5" s="337"/>
      <c r="L5" s="134"/>
      <c r="M5" s="134"/>
      <c r="N5" s="134"/>
      <c r="O5" s="134"/>
      <c r="P5" s="140"/>
    </row>
    <row r="6" spans="1:16">
      <c r="A6" s="134"/>
      <c r="B6" s="134"/>
      <c r="C6" s="137" t="s">
        <v>54</v>
      </c>
      <c r="D6" s="337" t="s">
        <v>283</v>
      </c>
      <c r="E6" s="337"/>
      <c r="F6" s="337"/>
      <c r="G6" s="337"/>
      <c r="H6" s="337"/>
      <c r="I6" s="337"/>
      <c r="J6" s="337"/>
      <c r="K6" s="337"/>
      <c r="L6" s="134"/>
      <c r="M6" s="134"/>
      <c r="N6" s="134"/>
      <c r="O6" s="134"/>
      <c r="P6" s="140"/>
    </row>
    <row r="7" spans="1:16">
      <c r="A7" s="134"/>
      <c r="B7" s="134"/>
      <c r="C7" s="137" t="s">
        <v>55</v>
      </c>
      <c r="D7" s="337" t="s">
        <v>293</v>
      </c>
      <c r="E7" s="337"/>
      <c r="F7" s="337"/>
      <c r="G7" s="337"/>
      <c r="H7" s="337"/>
      <c r="I7" s="337"/>
      <c r="J7" s="337"/>
      <c r="K7" s="337"/>
      <c r="L7" s="134"/>
      <c r="M7" s="134"/>
      <c r="N7" s="134"/>
      <c r="O7" s="134"/>
      <c r="P7" s="140"/>
    </row>
    <row r="8" spans="1:16">
      <c r="A8" s="134"/>
      <c r="B8" s="134"/>
      <c r="C8" s="141" t="s">
        <v>21</v>
      </c>
      <c r="D8" s="337"/>
      <c r="E8" s="337"/>
      <c r="F8" s="337"/>
      <c r="G8" s="337"/>
      <c r="H8" s="337"/>
      <c r="I8" s="337"/>
      <c r="J8" s="337"/>
      <c r="K8" s="337"/>
      <c r="L8" s="134"/>
      <c r="M8" s="134"/>
      <c r="N8" s="134"/>
      <c r="O8" s="134"/>
      <c r="P8" s="140"/>
    </row>
    <row r="9" spans="1:16" ht="15" customHeight="1">
      <c r="A9" s="316" t="s">
        <v>80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</row>
    <row r="10" spans="1:16">
      <c r="A10" s="134"/>
      <c r="B10" s="134"/>
      <c r="C10" s="134"/>
      <c r="D10" s="142"/>
      <c r="E10" s="134"/>
      <c r="F10" s="134"/>
      <c r="G10" s="134"/>
      <c r="H10" s="134"/>
      <c r="I10" s="134"/>
      <c r="J10" s="315" t="s">
        <v>56</v>
      </c>
      <c r="K10" s="315"/>
      <c r="L10" s="315"/>
      <c r="M10" s="315"/>
      <c r="N10" s="143">
        <f>P53</f>
        <v>0</v>
      </c>
      <c r="O10" s="134"/>
      <c r="P10" s="140"/>
    </row>
    <row r="11" spans="1:16">
      <c r="A11" s="179"/>
      <c r="B11" s="180"/>
      <c r="C11" s="134"/>
      <c r="D11" s="180"/>
      <c r="E11" s="180"/>
      <c r="F11" s="134"/>
      <c r="G11" s="134"/>
      <c r="H11" s="134"/>
      <c r="I11" s="134"/>
      <c r="J11" s="134"/>
      <c r="K11" s="134"/>
      <c r="L11" s="317" t="s">
        <v>9</v>
      </c>
      <c r="M11" s="317"/>
      <c r="N11" s="176" t="s">
        <v>288</v>
      </c>
      <c r="O11" s="177"/>
      <c r="P11" s="134"/>
    </row>
    <row r="12" spans="1:16" ht="15.75" thickBot="1">
      <c r="A12" s="179"/>
      <c r="B12" s="180"/>
      <c r="C12" s="134"/>
      <c r="D12" s="180"/>
      <c r="E12" s="180"/>
      <c r="F12" s="134"/>
      <c r="G12" s="134"/>
      <c r="H12" s="134"/>
      <c r="I12" s="134"/>
      <c r="J12" s="134"/>
      <c r="K12" s="134"/>
      <c r="L12" s="145"/>
      <c r="M12" s="145"/>
      <c r="N12" s="136"/>
      <c r="O12" s="136"/>
      <c r="P12" s="134"/>
    </row>
    <row r="13" spans="1:16" ht="15.75" customHeight="1" thickBot="1">
      <c r="A13" s="318" t="s">
        <v>25</v>
      </c>
      <c r="B13" s="320" t="s">
        <v>57</v>
      </c>
      <c r="C13" s="322" t="s">
        <v>58</v>
      </c>
      <c r="D13" s="324" t="s">
        <v>59</v>
      </c>
      <c r="E13" s="326" t="s">
        <v>60</v>
      </c>
      <c r="F13" s="333" t="s">
        <v>61</v>
      </c>
      <c r="G13" s="334"/>
      <c r="H13" s="334"/>
      <c r="I13" s="334"/>
      <c r="J13" s="334"/>
      <c r="K13" s="335"/>
      <c r="L13" s="336" t="s">
        <v>62</v>
      </c>
      <c r="M13" s="334"/>
      <c r="N13" s="334"/>
      <c r="O13" s="334"/>
      <c r="P13" s="335"/>
    </row>
    <row r="14" spans="1:16" ht="78.75" customHeight="1" thickBot="1">
      <c r="A14" s="319"/>
      <c r="B14" s="321"/>
      <c r="C14" s="323"/>
      <c r="D14" s="325"/>
      <c r="E14" s="327"/>
      <c r="F14" s="146" t="s">
        <v>63</v>
      </c>
      <c r="G14" s="147" t="s">
        <v>69</v>
      </c>
      <c r="H14" s="147" t="s">
        <v>64</v>
      </c>
      <c r="I14" s="147" t="s">
        <v>79</v>
      </c>
      <c r="J14" s="147" t="s">
        <v>66</v>
      </c>
      <c r="K14" s="148" t="s">
        <v>67</v>
      </c>
      <c r="L14" s="149" t="s">
        <v>63</v>
      </c>
      <c r="M14" s="147" t="s">
        <v>64</v>
      </c>
      <c r="N14" s="147" t="s">
        <v>65</v>
      </c>
      <c r="O14" s="147" t="s">
        <v>66</v>
      </c>
      <c r="P14" s="148" t="s">
        <v>67</v>
      </c>
    </row>
    <row r="15" spans="1:16">
      <c r="A15" s="150"/>
      <c r="B15" s="124"/>
      <c r="C15" s="189"/>
      <c r="D15" s="121"/>
      <c r="E15" s="190"/>
      <c r="F15" s="161">
        <f t="shared" ref="F15:F52" si="0">IF(H15&gt;0.001,H15/G15,0)</f>
        <v>0</v>
      </c>
      <c r="G15" s="162">
        <f t="shared" ref="G15:G52" si="1">IF(H15&gt;0.001,5,0)</f>
        <v>0</v>
      </c>
      <c r="H15" s="212"/>
      <c r="I15" s="213"/>
      <c r="J15" s="213"/>
      <c r="K15" s="163">
        <f t="shared" ref="K15:K52" si="2">SUM(H15:J15)</f>
        <v>0</v>
      </c>
      <c r="L15" s="215">
        <f t="shared" ref="L15:L52" si="3">ROUND($E15*F15,2)</f>
        <v>0</v>
      </c>
      <c r="M15" s="216">
        <f t="shared" ref="M15:O52" si="4">ROUND($E15*H15,2)</f>
        <v>0</v>
      </c>
      <c r="N15" s="216">
        <f t="shared" si="4"/>
        <v>0</v>
      </c>
      <c r="O15" s="216">
        <f t="shared" si="4"/>
        <v>0</v>
      </c>
      <c r="P15" s="217">
        <f t="shared" ref="P15:P52" si="5">SUM(M15:O15)</f>
        <v>0</v>
      </c>
    </row>
    <row r="16" spans="1:16">
      <c r="A16" s="122">
        <f>IF(E16&gt;0,IF(E16&gt;0,1+MAX(A15),0),0)</f>
        <v>1</v>
      </c>
      <c r="B16" s="124"/>
      <c r="C16" s="189" t="s">
        <v>184</v>
      </c>
      <c r="D16" s="121" t="s">
        <v>89</v>
      </c>
      <c r="E16" s="190">
        <v>314.00349999999997</v>
      </c>
      <c r="F16" s="161"/>
      <c r="G16" s="162"/>
      <c r="H16" s="157"/>
      <c r="I16" s="157"/>
      <c r="J16" s="157"/>
      <c r="K16" s="163"/>
      <c r="L16" s="161"/>
      <c r="M16" s="162"/>
      <c r="N16" s="162"/>
      <c r="O16" s="162"/>
      <c r="P16" s="163"/>
    </row>
    <row r="17" spans="1:16">
      <c r="A17" s="122">
        <f t="shared" ref="A17:A51" si="6">IF(E17&gt;0,IF(E17&gt;0,1+MAX(A16),0),0)</f>
        <v>2</v>
      </c>
      <c r="B17" s="124"/>
      <c r="C17" s="189" t="s">
        <v>185</v>
      </c>
      <c r="D17" s="121" t="s">
        <v>82</v>
      </c>
      <c r="E17" s="190">
        <v>82.800000000000011</v>
      </c>
      <c r="F17" s="161"/>
      <c r="G17" s="162"/>
      <c r="H17" s="157"/>
      <c r="I17" s="157"/>
      <c r="J17" s="157"/>
      <c r="K17" s="163"/>
      <c r="L17" s="161"/>
      <c r="M17" s="162"/>
      <c r="N17" s="162"/>
      <c r="O17" s="162"/>
      <c r="P17" s="163"/>
    </row>
    <row r="18" spans="1:16">
      <c r="A18" s="122">
        <f t="shared" si="6"/>
        <v>3</v>
      </c>
      <c r="B18" s="124"/>
      <c r="C18" s="127" t="s">
        <v>186</v>
      </c>
      <c r="D18" s="121" t="s">
        <v>99</v>
      </c>
      <c r="E18" s="190">
        <v>2.1329280000000002</v>
      </c>
      <c r="F18" s="161"/>
      <c r="G18" s="162"/>
      <c r="H18" s="157"/>
      <c r="I18" s="157"/>
      <c r="J18" s="157"/>
      <c r="K18" s="163"/>
      <c r="L18" s="161"/>
      <c r="M18" s="162"/>
      <c r="N18" s="162"/>
      <c r="O18" s="162"/>
      <c r="P18" s="163"/>
    </row>
    <row r="19" spans="1:16">
      <c r="A19" s="122">
        <f t="shared" si="6"/>
        <v>4</v>
      </c>
      <c r="B19" s="124"/>
      <c r="C19" s="127" t="s">
        <v>187</v>
      </c>
      <c r="D19" s="121" t="s">
        <v>99</v>
      </c>
      <c r="E19" s="190">
        <v>1.0855080000000004</v>
      </c>
      <c r="F19" s="161"/>
      <c r="G19" s="162"/>
      <c r="H19" s="157"/>
      <c r="I19" s="157"/>
      <c r="J19" s="157"/>
      <c r="K19" s="163"/>
      <c r="L19" s="161"/>
      <c r="M19" s="162"/>
      <c r="N19" s="162"/>
      <c r="O19" s="162"/>
      <c r="P19" s="163"/>
    </row>
    <row r="20" spans="1:16">
      <c r="A20" s="122">
        <f t="shared" si="6"/>
        <v>5</v>
      </c>
      <c r="B20" s="124"/>
      <c r="C20" s="127" t="s">
        <v>100</v>
      </c>
      <c r="D20" s="121" t="s">
        <v>91</v>
      </c>
      <c r="E20" s="190">
        <v>82.800000000000011</v>
      </c>
      <c r="F20" s="161"/>
      <c r="G20" s="162"/>
      <c r="H20" s="157"/>
      <c r="I20" s="157"/>
      <c r="J20" s="157"/>
      <c r="K20" s="163"/>
      <c r="L20" s="161"/>
      <c r="M20" s="162"/>
      <c r="N20" s="162"/>
      <c r="O20" s="162"/>
      <c r="P20" s="163"/>
    </row>
    <row r="21" spans="1:16">
      <c r="A21" s="122">
        <f t="shared" si="6"/>
        <v>6</v>
      </c>
      <c r="B21" s="124"/>
      <c r="C21" s="189" t="s">
        <v>188</v>
      </c>
      <c r="D21" s="121" t="s">
        <v>89</v>
      </c>
      <c r="E21" s="190">
        <v>314.00349999999997</v>
      </c>
      <c r="F21" s="161"/>
      <c r="G21" s="162"/>
      <c r="H21" s="157"/>
      <c r="I21" s="157"/>
      <c r="J21" s="157"/>
      <c r="K21" s="163"/>
      <c r="L21" s="161"/>
      <c r="M21" s="162"/>
      <c r="N21" s="162"/>
      <c r="O21" s="162"/>
      <c r="P21" s="163"/>
    </row>
    <row r="22" spans="1:16">
      <c r="A22" s="122">
        <f t="shared" si="6"/>
        <v>7</v>
      </c>
      <c r="B22" s="124"/>
      <c r="C22" s="127" t="s">
        <v>189</v>
      </c>
      <c r="D22" s="121" t="s">
        <v>89</v>
      </c>
      <c r="E22" s="190">
        <v>335.983745</v>
      </c>
      <c r="F22" s="161"/>
      <c r="G22" s="162"/>
      <c r="H22" s="157"/>
      <c r="I22" s="157"/>
      <c r="J22" s="157"/>
      <c r="K22" s="163"/>
      <c r="L22" s="161"/>
      <c r="M22" s="162"/>
      <c r="N22" s="162"/>
      <c r="O22" s="162"/>
      <c r="P22" s="163"/>
    </row>
    <row r="23" spans="1:16">
      <c r="A23" s="122">
        <f t="shared" si="6"/>
        <v>8</v>
      </c>
      <c r="B23" s="124"/>
      <c r="C23" s="192" t="s">
        <v>190</v>
      </c>
      <c r="D23" s="121" t="s">
        <v>89</v>
      </c>
      <c r="E23" s="190">
        <v>314.00349999999997</v>
      </c>
      <c r="F23" s="161"/>
      <c r="G23" s="162"/>
      <c r="H23" s="157"/>
      <c r="I23" s="157"/>
      <c r="J23" s="157"/>
      <c r="K23" s="163"/>
      <c r="L23" s="161"/>
      <c r="M23" s="162"/>
      <c r="N23" s="162"/>
      <c r="O23" s="162"/>
      <c r="P23" s="163"/>
    </row>
    <row r="24" spans="1:16">
      <c r="A24" s="122">
        <f t="shared" si="6"/>
        <v>9</v>
      </c>
      <c r="B24" s="124"/>
      <c r="C24" s="127" t="s">
        <v>191</v>
      </c>
      <c r="D24" s="124" t="s">
        <v>99</v>
      </c>
      <c r="E24" s="129">
        <v>109.90122499999998</v>
      </c>
      <c r="F24" s="161"/>
      <c r="G24" s="162"/>
      <c r="H24" s="157"/>
      <c r="I24" s="157"/>
      <c r="J24" s="157"/>
      <c r="K24" s="163"/>
      <c r="L24" s="161"/>
      <c r="M24" s="162"/>
      <c r="N24" s="162"/>
      <c r="O24" s="162"/>
      <c r="P24" s="163"/>
    </row>
    <row r="25" spans="1:16">
      <c r="A25" s="122">
        <f t="shared" si="6"/>
        <v>10</v>
      </c>
      <c r="B25" s="124"/>
      <c r="C25" s="125" t="s">
        <v>192</v>
      </c>
      <c r="D25" s="193" t="s">
        <v>89</v>
      </c>
      <c r="E25" s="129">
        <v>345.40384999999998</v>
      </c>
      <c r="F25" s="161"/>
      <c r="G25" s="162"/>
      <c r="H25" s="157"/>
      <c r="I25" s="157"/>
      <c r="J25" s="157"/>
      <c r="K25" s="163"/>
      <c r="L25" s="161"/>
      <c r="M25" s="162"/>
      <c r="N25" s="162"/>
      <c r="O25" s="162"/>
      <c r="P25" s="163"/>
    </row>
    <row r="26" spans="1:16">
      <c r="A26" s="122">
        <f t="shared" si="6"/>
        <v>11</v>
      </c>
      <c r="B26" s="124"/>
      <c r="C26" s="127" t="s">
        <v>193</v>
      </c>
      <c r="D26" s="193" t="s">
        <v>89</v>
      </c>
      <c r="E26" s="129">
        <v>379.94423499999999</v>
      </c>
      <c r="F26" s="161"/>
      <c r="G26" s="162"/>
      <c r="H26" s="157"/>
      <c r="I26" s="157"/>
      <c r="J26" s="157"/>
      <c r="K26" s="163"/>
      <c r="L26" s="161"/>
      <c r="M26" s="162"/>
      <c r="N26" s="162"/>
      <c r="O26" s="162"/>
      <c r="P26" s="163"/>
    </row>
    <row r="27" spans="1:16" ht="22.5">
      <c r="A27" s="122">
        <f t="shared" si="6"/>
        <v>12</v>
      </c>
      <c r="B27" s="124"/>
      <c r="C27" s="127" t="s">
        <v>194</v>
      </c>
      <c r="D27" s="193" t="s">
        <v>99</v>
      </c>
      <c r="E27" s="129">
        <v>0.1554672</v>
      </c>
      <c r="F27" s="161"/>
      <c r="G27" s="162"/>
      <c r="H27" s="157"/>
      <c r="I27" s="157"/>
      <c r="J27" s="157"/>
      <c r="K27" s="163"/>
      <c r="L27" s="161"/>
      <c r="M27" s="162"/>
      <c r="N27" s="162"/>
      <c r="O27" s="162"/>
      <c r="P27" s="163"/>
    </row>
    <row r="28" spans="1:16" ht="15" customHeight="1">
      <c r="A28" s="122">
        <f t="shared" si="6"/>
        <v>13</v>
      </c>
      <c r="B28" s="124"/>
      <c r="C28" s="125" t="s">
        <v>145</v>
      </c>
      <c r="D28" s="193" t="s">
        <v>84</v>
      </c>
      <c r="E28" s="129">
        <v>1</v>
      </c>
      <c r="F28" s="161"/>
      <c r="G28" s="162"/>
      <c r="H28" s="191"/>
      <c r="I28" s="191"/>
      <c r="J28" s="191"/>
      <c r="K28" s="163"/>
      <c r="L28" s="161"/>
      <c r="M28" s="162"/>
      <c r="N28" s="162"/>
      <c r="O28" s="162"/>
      <c r="P28" s="163"/>
    </row>
    <row r="29" spans="1:16">
      <c r="A29" s="122">
        <f t="shared" si="6"/>
        <v>14</v>
      </c>
      <c r="B29" s="124"/>
      <c r="C29" s="125" t="s">
        <v>195</v>
      </c>
      <c r="D29" s="193" t="s">
        <v>84</v>
      </c>
      <c r="E29" s="129">
        <v>2</v>
      </c>
      <c r="F29" s="161"/>
      <c r="G29" s="162"/>
      <c r="H29" s="191"/>
      <c r="I29" s="191"/>
      <c r="J29" s="191"/>
      <c r="K29" s="163"/>
      <c r="L29" s="161"/>
      <c r="M29" s="162"/>
      <c r="N29" s="162"/>
      <c r="O29" s="162"/>
      <c r="P29" s="163"/>
    </row>
    <row r="30" spans="1:16">
      <c r="A30" s="122">
        <f t="shared" si="6"/>
        <v>15</v>
      </c>
      <c r="B30" s="124"/>
      <c r="C30" s="125" t="s">
        <v>196</v>
      </c>
      <c r="D30" s="193" t="s">
        <v>84</v>
      </c>
      <c r="E30" s="129">
        <v>1</v>
      </c>
      <c r="F30" s="161"/>
      <c r="G30" s="162"/>
      <c r="H30" s="191"/>
      <c r="I30" s="191"/>
      <c r="J30" s="191"/>
      <c r="K30" s="163"/>
      <c r="L30" s="161"/>
      <c r="M30" s="162"/>
      <c r="N30" s="162"/>
      <c r="O30" s="162"/>
      <c r="P30" s="163"/>
    </row>
    <row r="31" spans="1:16">
      <c r="A31" s="122">
        <f t="shared" si="6"/>
        <v>16</v>
      </c>
      <c r="B31" s="124"/>
      <c r="C31" s="127" t="s">
        <v>197</v>
      </c>
      <c r="D31" s="193" t="s">
        <v>84</v>
      </c>
      <c r="E31" s="129">
        <v>1</v>
      </c>
      <c r="F31" s="161"/>
      <c r="G31" s="162"/>
      <c r="H31" s="191"/>
      <c r="I31" s="191"/>
      <c r="J31" s="191"/>
      <c r="K31" s="163"/>
      <c r="L31" s="161"/>
      <c r="M31" s="162"/>
      <c r="N31" s="162"/>
      <c r="O31" s="162"/>
      <c r="P31" s="163"/>
    </row>
    <row r="32" spans="1:16" ht="45" customHeight="1">
      <c r="A32" s="122">
        <f t="shared" si="6"/>
        <v>17</v>
      </c>
      <c r="B32" s="124"/>
      <c r="C32" s="125" t="s">
        <v>318</v>
      </c>
      <c r="D32" s="124" t="s">
        <v>89</v>
      </c>
      <c r="E32" s="214">
        <v>83.7</v>
      </c>
      <c r="F32" s="161"/>
      <c r="G32" s="162"/>
      <c r="H32" s="191"/>
      <c r="I32" s="191"/>
      <c r="J32" s="191"/>
      <c r="K32" s="163"/>
      <c r="L32" s="161"/>
      <c r="M32" s="162"/>
      <c r="N32" s="162"/>
      <c r="O32" s="162"/>
      <c r="P32" s="163"/>
    </row>
    <row r="33" spans="1:16">
      <c r="A33" s="122">
        <f t="shared" si="6"/>
        <v>18</v>
      </c>
      <c r="B33" s="124"/>
      <c r="C33" s="127" t="s">
        <v>125</v>
      </c>
      <c r="D33" s="124" t="s">
        <v>126</v>
      </c>
      <c r="E33" s="214">
        <v>16.739999999999998</v>
      </c>
      <c r="F33" s="161"/>
      <c r="G33" s="162"/>
      <c r="H33" s="157"/>
      <c r="I33" s="157"/>
      <c r="J33" s="157"/>
      <c r="K33" s="163"/>
      <c r="L33" s="161"/>
      <c r="M33" s="162"/>
      <c r="N33" s="162"/>
      <c r="O33" s="162"/>
      <c r="P33" s="163"/>
    </row>
    <row r="34" spans="1:16">
      <c r="A34" s="122">
        <f t="shared" si="6"/>
        <v>19</v>
      </c>
      <c r="B34" s="124"/>
      <c r="C34" s="125" t="s">
        <v>316</v>
      </c>
      <c r="D34" s="124" t="s">
        <v>89</v>
      </c>
      <c r="E34" s="214">
        <v>26.2</v>
      </c>
      <c r="F34" s="161"/>
      <c r="G34" s="162"/>
      <c r="H34" s="157"/>
      <c r="I34" s="157"/>
      <c r="J34" s="157"/>
      <c r="K34" s="163"/>
      <c r="L34" s="161"/>
      <c r="M34" s="162"/>
      <c r="N34" s="162"/>
      <c r="O34" s="162"/>
      <c r="P34" s="163"/>
    </row>
    <row r="35" spans="1:16">
      <c r="A35" s="122">
        <f t="shared" si="6"/>
        <v>20</v>
      </c>
      <c r="B35" s="124"/>
      <c r="C35" s="127" t="s">
        <v>164</v>
      </c>
      <c r="D35" s="124" t="s">
        <v>89</v>
      </c>
      <c r="E35" s="214">
        <v>27.51</v>
      </c>
      <c r="F35" s="161"/>
      <c r="G35" s="162"/>
      <c r="H35" s="157"/>
      <c r="I35" s="157"/>
      <c r="J35" s="157"/>
      <c r="K35" s="163"/>
      <c r="L35" s="161"/>
      <c r="M35" s="162"/>
      <c r="N35" s="162"/>
      <c r="O35" s="162"/>
      <c r="P35" s="163"/>
    </row>
    <row r="36" spans="1:16">
      <c r="A36" s="122">
        <f t="shared" si="6"/>
        <v>21</v>
      </c>
      <c r="B36" s="124"/>
      <c r="C36" s="131" t="s">
        <v>129</v>
      </c>
      <c r="D36" s="124" t="s">
        <v>84</v>
      </c>
      <c r="E36" s="214">
        <v>222.7</v>
      </c>
      <c r="F36" s="161"/>
      <c r="G36" s="162"/>
      <c r="H36" s="157"/>
      <c r="I36" s="157"/>
      <c r="J36" s="157"/>
      <c r="K36" s="163"/>
      <c r="L36" s="161"/>
      <c r="M36" s="162"/>
      <c r="N36" s="162"/>
      <c r="O36" s="162"/>
      <c r="P36" s="163"/>
    </row>
    <row r="37" spans="1:16">
      <c r="A37" s="122">
        <f t="shared" si="6"/>
        <v>22</v>
      </c>
      <c r="B37" s="124"/>
      <c r="C37" s="131" t="s">
        <v>130</v>
      </c>
      <c r="D37" s="124" t="s">
        <v>126</v>
      </c>
      <c r="E37" s="214">
        <v>157.19999999999999</v>
      </c>
      <c r="F37" s="161"/>
      <c r="G37" s="162"/>
      <c r="H37" s="157"/>
      <c r="I37" s="157"/>
      <c r="J37" s="157"/>
      <c r="K37" s="163"/>
      <c r="L37" s="161"/>
      <c r="M37" s="162"/>
      <c r="N37" s="162"/>
      <c r="O37" s="162"/>
      <c r="P37" s="163"/>
    </row>
    <row r="38" spans="1:16">
      <c r="A38" s="122">
        <f t="shared" si="6"/>
        <v>23</v>
      </c>
      <c r="B38" s="124"/>
      <c r="C38" s="210" t="s">
        <v>198</v>
      </c>
      <c r="D38" s="208" t="s">
        <v>89</v>
      </c>
      <c r="E38" s="208">
        <v>4.1999999999999993</v>
      </c>
      <c r="F38" s="161"/>
      <c r="G38" s="162"/>
      <c r="H38" s="157"/>
      <c r="I38" s="157"/>
      <c r="J38" s="157"/>
      <c r="K38" s="163"/>
      <c r="L38" s="161"/>
      <c r="M38" s="162"/>
      <c r="N38" s="162"/>
      <c r="O38" s="162"/>
      <c r="P38" s="163"/>
    </row>
    <row r="39" spans="1:16">
      <c r="A39" s="122">
        <f t="shared" si="6"/>
        <v>24</v>
      </c>
      <c r="B39" s="124"/>
      <c r="C39" s="127" t="s">
        <v>199</v>
      </c>
      <c r="D39" s="124" t="s">
        <v>89</v>
      </c>
      <c r="E39" s="214">
        <v>5.2499999999999991</v>
      </c>
      <c r="F39" s="161"/>
      <c r="G39" s="162"/>
      <c r="H39" s="157"/>
      <c r="I39" s="157"/>
      <c r="J39" s="157"/>
      <c r="K39" s="163"/>
      <c r="L39" s="161"/>
      <c r="M39" s="162"/>
      <c r="N39" s="162"/>
      <c r="O39" s="162"/>
      <c r="P39" s="163"/>
    </row>
    <row r="40" spans="1:16">
      <c r="A40" s="122">
        <f t="shared" si="6"/>
        <v>25</v>
      </c>
      <c r="B40" s="124"/>
      <c r="C40" s="131" t="s">
        <v>129</v>
      </c>
      <c r="D40" s="124" t="s">
        <v>84</v>
      </c>
      <c r="E40" s="214">
        <v>16.799999999999997</v>
      </c>
      <c r="F40" s="161"/>
      <c r="G40" s="162"/>
      <c r="H40" s="157"/>
      <c r="I40" s="157"/>
      <c r="J40" s="157"/>
      <c r="K40" s="163"/>
      <c r="L40" s="161"/>
      <c r="M40" s="162"/>
      <c r="N40" s="162"/>
      <c r="O40" s="162"/>
      <c r="P40" s="163"/>
    </row>
    <row r="41" spans="1:16">
      <c r="A41" s="122">
        <f t="shared" si="6"/>
        <v>26</v>
      </c>
      <c r="B41" s="124"/>
      <c r="C41" s="131" t="s">
        <v>130</v>
      </c>
      <c r="D41" s="124" t="s">
        <v>126</v>
      </c>
      <c r="E41" s="214">
        <v>25.199999999999996</v>
      </c>
      <c r="F41" s="161"/>
      <c r="G41" s="162"/>
      <c r="H41" s="157"/>
      <c r="I41" s="157"/>
      <c r="J41" s="157"/>
      <c r="K41" s="163"/>
      <c r="L41" s="161"/>
      <c r="M41" s="162"/>
      <c r="N41" s="162"/>
      <c r="O41" s="162"/>
      <c r="P41" s="163"/>
    </row>
    <row r="42" spans="1:16">
      <c r="A42" s="122">
        <f t="shared" si="6"/>
        <v>27</v>
      </c>
      <c r="B42" s="124"/>
      <c r="C42" s="125" t="s">
        <v>317</v>
      </c>
      <c r="D42" s="124" t="s">
        <v>89</v>
      </c>
      <c r="E42" s="214">
        <v>57.5</v>
      </c>
      <c r="F42" s="161"/>
      <c r="G42" s="162"/>
      <c r="H42" s="157"/>
      <c r="I42" s="157"/>
      <c r="J42" s="157"/>
      <c r="K42" s="163"/>
      <c r="L42" s="161"/>
      <c r="M42" s="162"/>
      <c r="N42" s="162"/>
      <c r="O42" s="162"/>
      <c r="P42" s="163"/>
    </row>
    <row r="43" spans="1:16">
      <c r="A43" s="122">
        <f t="shared" si="6"/>
        <v>28</v>
      </c>
      <c r="B43" s="124"/>
      <c r="C43" s="127" t="s">
        <v>164</v>
      </c>
      <c r="D43" s="124" t="s">
        <v>89</v>
      </c>
      <c r="E43" s="214">
        <v>3.25</v>
      </c>
      <c r="F43" s="161"/>
      <c r="G43" s="162"/>
      <c r="H43" s="157"/>
      <c r="I43" s="157"/>
      <c r="J43" s="157"/>
      <c r="K43" s="163"/>
      <c r="L43" s="161"/>
      <c r="M43" s="162"/>
      <c r="N43" s="162"/>
      <c r="O43" s="162"/>
      <c r="P43" s="163"/>
    </row>
    <row r="44" spans="1:16">
      <c r="A44" s="122">
        <f t="shared" si="6"/>
        <v>29</v>
      </c>
      <c r="B44" s="124"/>
      <c r="C44" s="131" t="s">
        <v>129</v>
      </c>
      <c r="D44" s="124" t="s">
        <v>84</v>
      </c>
      <c r="E44" s="214">
        <v>230</v>
      </c>
      <c r="F44" s="161"/>
      <c r="G44" s="162"/>
      <c r="H44" s="157"/>
      <c r="I44" s="157"/>
      <c r="J44" s="157"/>
      <c r="K44" s="163"/>
      <c r="L44" s="161"/>
      <c r="M44" s="162"/>
      <c r="N44" s="162"/>
      <c r="O44" s="162"/>
      <c r="P44" s="163"/>
    </row>
    <row r="45" spans="1:16">
      <c r="A45" s="122">
        <f t="shared" si="6"/>
        <v>30</v>
      </c>
      <c r="B45" s="124"/>
      <c r="C45" s="131" t="s">
        <v>130</v>
      </c>
      <c r="D45" s="124" t="s">
        <v>126</v>
      </c>
      <c r="E45" s="214">
        <v>345</v>
      </c>
      <c r="F45" s="161"/>
      <c r="G45" s="162"/>
      <c r="H45" s="157"/>
      <c r="I45" s="157"/>
      <c r="J45" s="157"/>
      <c r="K45" s="163"/>
      <c r="L45" s="161"/>
      <c r="M45" s="162"/>
      <c r="N45" s="162"/>
      <c r="O45" s="162"/>
      <c r="P45" s="163"/>
    </row>
    <row r="46" spans="1:16">
      <c r="A46" s="122">
        <f t="shared" si="6"/>
        <v>31</v>
      </c>
      <c r="B46" s="124"/>
      <c r="C46" s="132" t="s">
        <v>138</v>
      </c>
      <c r="D46" s="124" t="s">
        <v>89</v>
      </c>
      <c r="E46" s="214">
        <v>83.7</v>
      </c>
      <c r="F46" s="161"/>
      <c r="G46" s="162"/>
      <c r="H46" s="157"/>
      <c r="I46" s="157"/>
      <c r="J46" s="157"/>
      <c r="K46" s="163"/>
      <c r="L46" s="161"/>
      <c r="M46" s="162"/>
      <c r="N46" s="162"/>
      <c r="O46" s="162"/>
      <c r="P46" s="163"/>
    </row>
    <row r="47" spans="1:16">
      <c r="A47" s="122">
        <f t="shared" si="6"/>
        <v>32</v>
      </c>
      <c r="B47" s="124"/>
      <c r="C47" s="127" t="s">
        <v>139</v>
      </c>
      <c r="D47" s="124" t="s">
        <v>126</v>
      </c>
      <c r="E47" s="214">
        <v>585.9</v>
      </c>
      <c r="F47" s="161"/>
      <c r="G47" s="162"/>
      <c r="H47" s="157"/>
      <c r="I47" s="157"/>
      <c r="J47" s="157"/>
      <c r="K47" s="163"/>
      <c r="L47" s="161"/>
      <c r="M47" s="162"/>
      <c r="N47" s="162"/>
      <c r="O47" s="162"/>
      <c r="P47" s="163"/>
    </row>
    <row r="48" spans="1:16">
      <c r="A48" s="122">
        <f t="shared" si="6"/>
        <v>33</v>
      </c>
      <c r="B48" s="124"/>
      <c r="C48" s="127" t="s">
        <v>140</v>
      </c>
      <c r="D48" s="124" t="s">
        <v>89</v>
      </c>
      <c r="E48" s="214">
        <v>96.26</v>
      </c>
      <c r="F48" s="161"/>
      <c r="G48" s="162"/>
      <c r="H48" s="157"/>
      <c r="I48" s="157"/>
      <c r="J48" s="157"/>
      <c r="K48" s="163"/>
      <c r="L48" s="161"/>
      <c r="M48" s="162"/>
      <c r="N48" s="162"/>
      <c r="O48" s="162"/>
      <c r="P48" s="163"/>
    </row>
    <row r="49" spans="1:16" ht="22.5">
      <c r="A49" s="122">
        <f t="shared" si="6"/>
        <v>34</v>
      </c>
      <c r="B49" s="124"/>
      <c r="C49" s="125" t="s">
        <v>143</v>
      </c>
      <c r="D49" s="124" t="s">
        <v>89</v>
      </c>
      <c r="E49" s="214">
        <v>83.7</v>
      </c>
      <c r="F49" s="161"/>
      <c r="G49" s="162"/>
      <c r="H49" s="157"/>
      <c r="I49" s="157"/>
      <c r="J49" s="157"/>
      <c r="K49" s="163"/>
      <c r="L49" s="161"/>
      <c r="M49" s="162"/>
      <c r="N49" s="162"/>
      <c r="O49" s="162"/>
      <c r="P49" s="163"/>
    </row>
    <row r="50" spans="1:16">
      <c r="A50" s="122">
        <f t="shared" si="6"/>
        <v>35</v>
      </c>
      <c r="B50" s="124"/>
      <c r="C50" s="127" t="s">
        <v>125</v>
      </c>
      <c r="D50" s="124" t="s">
        <v>126</v>
      </c>
      <c r="E50" s="214">
        <v>16.739999999999998</v>
      </c>
      <c r="F50" s="161"/>
      <c r="G50" s="162"/>
      <c r="H50" s="157"/>
      <c r="I50" s="157"/>
      <c r="J50" s="157"/>
      <c r="K50" s="163"/>
      <c r="L50" s="161"/>
      <c r="M50" s="162"/>
      <c r="N50" s="162"/>
      <c r="O50" s="162"/>
      <c r="P50" s="163"/>
    </row>
    <row r="51" spans="1:16">
      <c r="A51" s="122">
        <f t="shared" si="6"/>
        <v>36</v>
      </c>
      <c r="B51" s="124"/>
      <c r="C51" s="127" t="s">
        <v>144</v>
      </c>
      <c r="D51" s="124" t="s">
        <v>126</v>
      </c>
      <c r="E51" s="214">
        <v>292.95</v>
      </c>
      <c r="F51" s="161"/>
      <c r="G51" s="162"/>
      <c r="H51" s="157"/>
      <c r="I51" s="157"/>
      <c r="J51" s="157"/>
      <c r="K51" s="163"/>
      <c r="L51" s="161"/>
      <c r="M51" s="162"/>
      <c r="N51" s="162"/>
      <c r="O51" s="162"/>
      <c r="P51" s="163"/>
    </row>
    <row r="52" spans="1:16" ht="15.75" thickBot="1">
      <c r="A52" s="122">
        <f>IF(E52&gt;0,IF(E52&gt;0,1+MAX(#REF!),0),0)</f>
        <v>0</v>
      </c>
      <c r="B52" s="123"/>
      <c r="C52" s="127"/>
      <c r="D52" s="124"/>
      <c r="E52" s="214"/>
      <c r="F52" s="161">
        <f t="shared" si="0"/>
        <v>0</v>
      </c>
      <c r="G52" s="162">
        <f t="shared" si="1"/>
        <v>0</v>
      </c>
      <c r="H52" s="162"/>
      <c r="I52" s="162"/>
      <c r="J52" s="162"/>
      <c r="K52" s="163">
        <f t="shared" si="2"/>
        <v>0</v>
      </c>
      <c r="L52" s="173">
        <f t="shared" si="3"/>
        <v>0</v>
      </c>
      <c r="M52" s="174">
        <f t="shared" si="4"/>
        <v>0</v>
      </c>
      <c r="N52" s="174">
        <f t="shared" si="4"/>
        <v>0</v>
      </c>
      <c r="O52" s="174">
        <f t="shared" si="4"/>
        <v>0</v>
      </c>
      <c r="P52" s="175">
        <f t="shared" si="5"/>
        <v>0</v>
      </c>
    </row>
    <row r="53" spans="1:16" ht="15.75" customHeight="1" thickBot="1">
      <c r="A53" s="328" t="s">
        <v>77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30"/>
      <c r="L53" s="167">
        <f>SUM(L15:L52)</f>
        <v>0</v>
      </c>
      <c r="M53" s="167">
        <f>SUM(M15:M52)</f>
        <v>0</v>
      </c>
      <c r="N53" s="167">
        <f>SUM(N15:N52)</f>
        <v>0</v>
      </c>
      <c r="O53" s="167">
        <f>SUM(O15:O52)</f>
        <v>0</v>
      </c>
      <c r="P53" s="168">
        <f>SUM(P15:P52)</f>
        <v>0</v>
      </c>
    </row>
    <row r="54" spans="1:16">
      <c r="A54" s="169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</row>
    <row r="55" spans="1:16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</row>
    <row r="56" spans="1:16" s="135" customFormat="1" ht="11.25">
      <c r="A56" s="135" t="s">
        <v>72</v>
      </c>
      <c r="B56" s="169"/>
      <c r="C56" s="313" t="s">
        <v>294</v>
      </c>
      <c r="D56" s="313"/>
      <c r="E56" s="313"/>
      <c r="F56" s="313"/>
      <c r="G56" s="313"/>
      <c r="H56" s="313"/>
    </row>
    <row r="57" spans="1:16" s="135" customFormat="1" ht="11.25">
      <c r="A57" s="169"/>
      <c r="B57" s="169"/>
      <c r="C57" s="314" t="s">
        <v>73</v>
      </c>
      <c r="D57" s="314"/>
      <c r="E57" s="314"/>
      <c r="F57" s="314"/>
      <c r="G57" s="314"/>
      <c r="H57" s="314"/>
    </row>
    <row r="58" spans="1:16" s="135" customFormat="1" ht="11.25">
      <c r="A58" s="169"/>
      <c r="B58" s="169"/>
      <c r="C58" s="169"/>
      <c r="D58" s="169"/>
      <c r="E58" s="169"/>
      <c r="F58" s="169"/>
      <c r="G58" s="169"/>
      <c r="H58" s="169"/>
    </row>
    <row r="59" spans="1:16" s="135" customFormat="1" ht="11.25">
      <c r="A59" s="135" t="s">
        <v>287</v>
      </c>
      <c r="B59" s="169"/>
      <c r="C59" s="169"/>
      <c r="D59" s="169"/>
      <c r="E59" s="169"/>
      <c r="F59" s="169"/>
      <c r="G59" s="169"/>
      <c r="H59" s="169"/>
    </row>
  </sheetData>
  <mergeCells count="21">
    <mergeCell ref="A53:K53"/>
    <mergeCell ref="C56:H56"/>
    <mergeCell ref="C57:H57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P96"/>
  <sheetViews>
    <sheetView topLeftCell="A65" zoomScaleNormal="100" workbookViewId="0">
      <selection activeCell="E80" sqref="E80"/>
    </sheetView>
  </sheetViews>
  <sheetFormatPr defaultColWidth="9.140625" defaultRowHeight="15"/>
  <cols>
    <col min="1" max="1" width="4.140625" style="178" customWidth="1"/>
    <col min="2" max="2" width="5.7109375" style="178" customWidth="1"/>
    <col min="3" max="3" width="39.5703125" style="178" customWidth="1"/>
    <col min="4" max="4" width="5.42578125" style="178" customWidth="1"/>
    <col min="5" max="5" width="8.7109375" style="178" customWidth="1"/>
    <col min="6" max="6" width="6.28515625" style="178" customWidth="1"/>
    <col min="7" max="7" width="4.28515625" style="178" customWidth="1"/>
    <col min="8" max="10" width="6.7109375" style="178" customWidth="1"/>
    <col min="11" max="11" width="7.5703125" style="178" customWidth="1"/>
    <col min="12" max="15" width="7.7109375" style="178" customWidth="1"/>
    <col min="16" max="16" width="9" style="178" customWidth="1"/>
    <col min="17" max="16384" width="9.140625" style="178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140"/>
      <c r="L1" s="134"/>
      <c r="M1" s="134"/>
      <c r="N1" s="134"/>
      <c r="O1" s="137" t="s">
        <v>74</v>
      </c>
      <c r="P1" s="138">
        <f>Kopsavilkums!A22</f>
        <v>5</v>
      </c>
    </row>
    <row r="2" spans="1:16">
      <c r="A2" s="331" t="s">
        <v>42</v>
      </c>
      <c r="B2" s="331"/>
      <c r="C2" s="331"/>
      <c r="D2" s="331"/>
      <c r="E2" s="331"/>
      <c r="F2" s="331"/>
      <c r="G2" s="331"/>
      <c r="H2" s="331"/>
      <c r="I2" s="331"/>
      <c r="J2" s="331"/>
      <c r="K2" s="140"/>
      <c r="L2" s="134"/>
      <c r="M2" s="134"/>
      <c r="N2" s="134"/>
      <c r="O2" s="134"/>
      <c r="P2" s="140"/>
    </row>
    <row r="3" spans="1:16">
      <c r="A3" s="139"/>
      <c r="B3" s="139"/>
      <c r="C3" s="332" t="s">
        <v>18</v>
      </c>
      <c r="D3" s="332"/>
      <c r="E3" s="332"/>
      <c r="F3" s="332"/>
      <c r="G3" s="332"/>
      <c r="H3" s="332"/>
      <c r="I3" s="332"/>
      <c r="J3" s="139"/>
      <c r="K3" s="140"/>
      <c r="L3" s="134"/>
      <c r="M3" s="134"/>
      <c r="N3" s="134"/>
      <c r="O3" s="134"/>
      <c r="P3" s="140"/>
    </row>
    <row r="4" spans="1:16">
      <c r="A4" s="134"/>
      <c r="B4" s="134"/>
      <c r="C4" s="137" t="s">
        <v>53</v>
      </c>
      <c r="D4" s="337" t="s">
        <v>284</v>
      </c>
      <c r="E4" s="337"/>
      <c r="F4" s="337"/>
      <c r="G4" s="337"/>
      <c r="H4" s="337"/>
      <c r="I4" s="337"/>
      <c r="J4" s="337"/>
      <c r="K4" s="337"/>
      <c r="L4" s="134"/>
      <c r="M4" s="134"/>
      <c r="N4" s="134"/>
      <c r="O4" s="134"/>
      <c r="P4" s="140"/>
    </row>
    <row r="5" spans="1:16">
      <c r="A5" s="134"/>
      <c r="B5" s="134"/>
      <c r="C5" s="137" t="s">
        <v>19</v>
      </c>
      <c r="D5" s="337" t="s">
        <v>284</v>
      </c>
      <c r="E5" s="337"/>
      <c r="F5" s="337"/>
      <c r="G5" s="337"/>
      <c r="H5" s="337"/>
      <c r="I5" s="337"/>
      <c r="J5" s="337"/>
      <c r="K5" s="337"/>
      <c r="L5" s="134"/>
      <c r="M5" s="134"/>
      <c r="N5" s="134"/>
      <c r="O5" s="134"/>
      <c r="P5" s="140"/>
    </row>
    <row r="6" spans="1:16">
      <c r="A6" s="134"/>
      <c r="B6" s="134"/>
      <c r="C6" s="137" t="s">
        <v>54</v>
      </c>
      <c r="D6" s="337" t="s">
        <v>283</v>
      </c>
      <c r="E6" s="337"/>
      <c r="F6" s="337"/>
      <c r="G6" s="337"/>
      <c r="H6" s="337"/>
      <c r="I6" s="337"/>
      <c r="J6" s="337"/>
      <c r="K6" s="337"/>
      <c r="L6" s="134"/>
      <c r="M6" s="134"/>
      <c r="N6" s="134"/>
      <c r="O6" s="134"/>
      <c r="P6" s="140"/>
    </row>
    <row r="7" spans="1:16">
      <c r="A7" s="134"/>
      <c r="B7" s="134"/>
      <c r="C7" s="137" t="s">
        <v>55</v>
      </c>
      <c r="D7" s="337" t="s">
        <v>293</v>
      </c>
      <c r="E7" s="337"/>
      <c r="F7" s="337"/>
      <c r="G7" s="337"/>
      <c r="H7" s="337"/>
      <c r="I7" s="337"/>
      <c r="J7" s="337"/>
      <c r="K7" s="337"/>
      <c r="L7" s="134"/>
      <c r="M7" s="134"/>
      <c r="N7" s="134"/>
      <c r="O7" s="134"/>
      <c r="P7" s="140"/>
    </row>
    <row r="8" spans="1:16">
      <c r="A8" s="134"/>
      <c r="B8" s="134"/>
      <c r="C8" s="141" t="s">
        <v>21</v>
      </c>
      <c r="D8" s="337"/>
      <c r="E8" s="337"/>
      <c r="F8" s="337"/>
      <c r="G8" s="337"/>
      <c r="H8" s="337"/>
      <c r="I8" s="337"/>
      <c r="J8" s="337"/>
      <c r="K8" s="337"/>
      <c r="L8" s="134"/>
      <c r="M8" s="134"/>
      <c r="N8" s="134"/>
      <c r="O8" s="134"/>
      <c r="P8" s="140"/>
    </row>
    <row r="9" spans="1:16" ht="15" customHeight="1">
      <c r="A9" s="316" t="s">
        <v>80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</row>
    <row r="10" spans="1:16">
      <c r="A10" s="134"/>
      <c r="B10" s="134"/>
      <c r="C10" s="134"/>
      <c r="D10" s="142"/>
      <c r="E10" s="134"/>
      <c r="F10" s="134"/>
      <c r="G10" s="134"/>
      <c r="H10" s="134"/>
      <c r="I10" s="134"/>
      <c r="J10" s="315" t="s">
        <v>56</v>
      </c>
      <c r="K10" s="315"/>
      <c r="L10" s="315"/>
      <c r="M10" s="315"/>
      <c r="N10" s="143">
        <f>P90</f>
        <v>0</v>
      </c>
      <c r="O10" s="134"/>
      <c r="P10" s="140"/>
    </row>
    <row r="11" spans="1:16">
      <c r="A11" s="179"/>
      <c r="B11" s="180"/>
      <c r="C11" s="134"/>
      <c r="D11" s="180"/>
      <c r="E11" s="180"/>
      <c r="F11" s="134"/>
      <c r="G11" s="134"/>
      <c r="H11" s="134"/>
      <c r="I11" s="134"/>
      <c r="J11" s="134"/>
      <c r="K11" s="134"/>
      <c r="L11" s="317" t="s">
        <v>9</v>
      </c>
      <c r="M11" s="317"/>
      <c r="N11" s="176" t="s">
        <v>288</v>
      </c>
      <c r="O11" s="177"/>
      <c r="P11" s="134"/>
    </row>
    <row r="12" spans="1:16" ht="15.75" thickBot="1">
      <c r="A12" s="179"/>
      <c r="B12" s="180"/>
      <c r="C12" s="134"/>
      <c r="D12" s="180"/>
      <c r="E12" s="180"/>
      <c r="F12" s="134"/>
      <c r="G12" s="134"/>
      <c r="H12" s="134"/>
      <c r="I12" s="134"/>
      <c r="J12" s="134"/>
      <c r="K12" s="134"/>
      <c r="L12" s="145"/>
      <c r="M12" s="145"/>
      <c r="N12" s="136"/>
      <c r="O12" s="136"/>
      <c r="P12" s="134"/>
    </row>
    <row r="13" spans="1:16" ht="15.75" customHeight="1" thickBot="1">
      <c r="A13" s="318" t="s">
        <v>25</v>
      </c>
      <c r="B13" s="320" t="s">
        <v>57</v>
      </c>
      <c r="C13" s="322" t="s">
        <v>58</v>
      </c>
      <c r="D13" s="324" t="s">
        <v>59</v>
      </c>
      <c r="E13" s="326" t="s">
        <v>60</v>
      </c>
      <c r="F13" s="333" t="s">
        <v>61</v>
      </c>
      <c r="G13" s="334"/>
      <c r="H13" s="334"/>
      <c r="I13" s="334"/>
      <c r="J13" s="334"/>
      <c r="K13" s="335"/>
      <c r="L13" s="336" t="s">
        <v>62</v>
      </c>
      <c r="M13" s="334"/>
      <c r="N13" s="334"/>
      <c r="O13" s="334"/>
      <c r="P13" s="335"/>
    </row>
    <row r="14" spans="1:16" ht="78.75" customHeight="1" thickBot="1">
      <c r="A14" s="339"/>
      <c r="B14" s="340"/>
      <c r="C14" s="341"/>
      <c r="D14" s="342"/>
      <c r="E14" s="343"/>
      <c r="F14" s="218" t="s">
        <v>63</v>
      </c>
      <c r="G14" s="219" t="s">
        <v>69</v>
      </c>
      <c r="H14" s="219" t="s">
        <v>64</v>
      </c>
      <c r="I14" s="147" t="s">
        <v>79</v>
      </c>
      <c r="J14" s="219" t="s">
        <v>66</v>
      </c>
      <c r="K14" s="220" t="s">
        <v>67</v>
      </c>
      <c r="L14" s="221" t="s">
        <v>63</v>
      </c>
      <c r="M14" s="219" t="s">
        <v>64</v>
      </c>
      <c r="N14" s="219" t="s">
        <v>65</v>
      </c>
      <c r="O14" s="219" t="s">
        <v>66</v>
      </c>
      <c r="P14" s="220" t="s">
        <v>67</v>
      </c>
    </row>
    <row r="15" spans="1:16">
      <c r="A15" s="150"/>
      <c r="B15" s="222"/>
      <c r="C15" s="223"/>
      <c r="D15" s="181"/>
      <c r="E15" s="224"/>
      <c r="F15" s="215">
        <f t="shared" ref="F15" si="0">IF(H15&gt;0.001,H15/G15,0)</f>
        <v>0</v>
      </c>
      <c r="G15" s="216">
        <f t="shared" ref="G15" si="1">IF(H15&gt;0.001,5,0)</f>
        <v>0</v>
      </c>
      <c r="H15" s="216"/>
      <c r="I15" s="216"/>
      <c r="J15" s="216"/>
      <c r="K15" s="217">
        <f t="shared" ref="K15" si="2">SUM(H15:J15)</f>
        <v>0</v>
      </c>
      <c r="L15" s="215">
        <f t="shared" ref="L15" si="3">ROUND($E15*F15,2)</f>
        <v>0</v>
      </c>
      <c r="M15" s="216">
        <f t="shared" ref="M15:O15" si="4">ROUND($E15*H15,2)</f>
        <v>0</v>
      </c>
      <c r="N15" s="216">
        <f t="shared" si="4"/>
        <v>0</v>
      </c>
      <c r="O15" s="216">
        <f t="shared" si="4"/>
        <v>0</v>
      </c>
      <c r="P15" s="217">
        <f t="shared" ref="P15" si="5">SUM(M15:O15)</f>
        <v>0</v>
      </c>
    </row>
    <row r="16" spans="1:16">
      <c r="A16" s="122">
        <f>IF(E16&gt;0,IF(E16&gt;0,1+MAX(A15),0),0)</f>
        <v>1</v>
      </c>
      <c r="B16" s="123"/>
      <c r="C16" s="125" t="s">
        <v>200</v>
      </c>
      <c r="D16" s="124" t="s">
        <v>89</v>
      </c>
      <c r="E16" s="208">
        <v>1187.5</v>
      </c>
      <c r="F16" s="161"/>
      <c r="G16" s="162"/>
      <c r="H16" s="157"/>
      <c r="I16" s="157"/>
      <c r="J16" s="157"/>
      <c r="K16" s="163"/>
      <c r="L16" s="161"/>
      <c r="M16" s="162"/>
      <c r="N16" s="162"/>
      <c r="O16" s="162"/>
      <c r="P16" s="163"/>
    </row>
    <row r="17" spans="1:16">
      <c r="A17" s="122">
        <f t="shared" ref="A17:A80" si="6">IF(E17&gt;0,IF(E17&gt;0,1+MAX(A16),0),0)</f>
        <v>2</v>
      </c>
      <c r="B17" s="123"/>
      <c r="C17" s="127" t="s">
        <v>201</v>
      </c>
      <c r="D17" s="124" t="s">
        <v>89</v>
      </c>
      <c r="E17" s="126">
        <v>1187.5</v>
      </c>
      <c r="F17" s="161"/>
      <c r="G17" s="162"/>
      <c r="H17" s="157"/>
      <c r="I17" s="157"/>
      <c r="J17" s="157"/>
      <c r="K17" s="163"/>
      <c r="L17" s="161"/>
      <c r="M17" s="162"/>
      <c r="N17" s="162"/>
      <c r="O17" s="162"/>
      <c r="P17" s="163"/>
    </row>
    <row r="18" spans="1:16">
      <c r="A18" s="122">
        <f t="shared" si="6"/>
        <v>3</v>
      </c>
      <c r="B18" s="123"/>
      <c r="C18" s="127" t="s">
        <v>202</v>
      </c>
      <c r="D18" s="124" t="s">
        <v>89</v>
      </c>
      <c r="E18" s="126">
        <v>1246.8800000000001</v>
      </c>
      <c r="F18" s="161"/>
      <c r="G18" s="162"/>
      <c r="H18" s="157"/>
      <c r="I18" s="157"/>
      <c r="J18" s="157"/>
      <c r="K18" s="163"/>
      <c r="L18" s="161"/>
      <c r="M18" s="162"/>
      <c r="N18" s="162"/>
      <c r="O18" s="162"/>
      <c r="P18" s="163"/>
    </row>
    <row r="19" spans="1:16" ht="22.5">
      <c r="A19" s="122">
        <f t="shared" si="6"/>
        <v>4</v>
      </c>
      <c r="B19" s="123"/>
      <c r="C19" s="125" t="s">
        <v>203</v>
      </c>
      <c r="D19" s="124" t="s">
        <v>82</v>
      </c>
      <c r="E19" s="126">
        <v>95</v>
      </c>
      <c r="F19" s="161"/>
      <c r="G19" s="162"/>
      <c r="H19" s="157"/>
      <c r="I19" s="157"/>
      <c r="J19" s="157"/>
      <c r="K19" s="163"/>
      <c r="L19" s="161"/>
      <c r="M19" s="162"/>
      <c r="N19" s="162"/>
      <c r="O19" s="162"/>
      <c r="P19" s="163"/>
    </row>
    <row r="20" spans="1:16" ht="23.25">
      <c r="A20" s="122">
        <f t="shared" si="6"/>
        <v>5</v>
      </c>
      <c r="B20" s="123"/>
      <c r="C20" s="206" t="s">
        <v>326</v>
      </c>
      <c r="D20" s="124" t="s">
        <v>89</v>
      </c>
      <c r="E20" s="126">
        <v>289.2</v>
      </c>
      <c r="F20" s="161"/>
      <c r="G20" s="162"/>
      <c r="H20" s="157"/>
      <c r="I20" s="157"/>
      <c r="J20" s="157"/>
      <c r="K20" s="163"/>
      <c r="L20" s="161"/>
      <c r="M20" s="162"/>
      <c r="N20" s="162"/>
      <c r="O20" s="162"/>
      <c r="P20" s="163"/>
    </row>
    <row r="21" spans="1:16" ht="56.25">
      <c r="A21" s="122">
        <f t="shared" si="6"/>
        <v>6</v>
      </c>
      <c r="B21" s="123"/>
      <c r="C21" s="205" t="s">
        <v>325</v>
      </c>
      <c r="D21" s="124" t="s">
        <v>89</v>
      </c>
      <c r="E21" s="126">
        <v>999.82459999999992</v>
      </c>
      <c r="F21" s="161"/>
      <c r="G21" s="162"/>
      <c r="H21" s="157"/>
      <c r="I21" s="157"/>
      <c r="J21" s="157"/>
      <c r="K21" s="163"/>
      <c r="L21" s="161"/>
      <c r="M21" s="162"/>
      <c r="N21" s="162"/>
      <c r="O21" s="162"/>
      <c r="P21" s="163"/>
    </row>
    <row r="22" spans="1:16">
      <c r="A22" s="122">
        <f t="shared" si="6"/>
        <v>7</v>
      </c>
      <c r="B22" s="123"/>
      <c r="C22" s="125" t="s">
        <v>131</v>
      </c>
      <c r="D22" s="124" t="s">
        <v>132</v>
      </c>
      <c r="E22" s="126">
        <v>98.59</v>
      </c>
      <c r="F22" s="161"/>
      <c r="G22" s="162"/>
      <c r="H22" s="157"/>
      <c r="I22" s="157"/>
      <c r="J22" s="157"/>
      <c r="K22" s="163"/>
      <c r="L22" s="161"/>
      <c r="M22" s="162"/>
      <c r="N22" s="162"/>
      <c r="O22" s="162"/>
      <c r="P22" s="163"/>
    </row>
    <row r="23" spans="1:16">
      <c r="A23" s="122">
        <f t="shared" si="6"/>
        <v>8</v>
      </c>
      <c r="B23" s="123"/>
      <c r="C23" s="131" t="s">
        <v>204</v>
      </c>
      <c r="D23" s="124" t="s">
        <v>82</v>
      </c>
      <c r="E23" s="126">
        <v>108.44900000000001</v>
      </c>
      <c r="F23" s="161"/>
      <c r="G23" s="162"/>
      <c r="H23" s="157"/>
      <c r="I23" s="157"/>
      <c r="J23" s="157"/>
      <c r="K23" s="163"/>
      <c r="L23" s="161"/>
      <c r="M23" s="162"/>
      <c r="N23" s="162"/>
      <c r="O23" s="162"/>
      <c r="P23" s="163"/>
    </row>
    <row r="24" spans="1:16">
      <c r="A24" s="122">
        <f t="shared" si="6"/>
        <v>9</v>
      </c>
      <c r="B24" s="123"/>
      <c r="C24" s="131" t="s">
        <v>133</v>
      </c>
      <c r="D24" s="124" t="s">
        <v>82</v>
      </c>
      <c r="E24" s="126">
        <v>50.368999999999993</v>
      </c>
      <c r="F24" s="161"/>
      <c r="G24" s="162"/>
      <c r="H24" s="157"/>
      <c r="I24" s="157"/>
      <c r="J24" s="157"/>
      <c r="K24" s="163"/>
      <c r="L24" s="161"/>
      <c r="M24" s="162"/>
      <c r="N24" s="162"/>
      <c r="O24" s="162"/>
      <c r="P24" s="163"/>
    </row>
    <row r="25" spans="1:16">
      <c r="A25" s="122">
        <f t="shared" si="6"/>
        <v>10</v>
      </c>
      <c r="B25" s="123"/>
      <c r="C25" s="125" t="s">
        <v>205</v>
      </c>
      <c r="D25" s="124" t="s">
        <v>89</v>
      </c>
      <c r="E25" s="126">
        <v>999.82</v>
      </c>
      <c r="F25" s="161"/>
      <c r="G25" s="162"/>
      <c r="H25" s="157"/>
      <c r="I25" s="157"/>
      <c r="J25" s="157"/>
      <c r="K25" s="163"/>
      <c r="L25" s="161"/>
      <c r="M25" s="162"/>
      <c r="N25" s="162"/>
      <c r="O25" s="162"/>
      <c r="P25" s="163"/>
    </row>
    <row r="26" spans="1:16">
      <c r="A26" s="122">
        <f t="shared" si="6"/>
        <v>11</v>
      </c>
      <c r="B26" s="123"/>
      <c r="C26" s="127" t="s">
        <v>125</v>
      </c>
      <c r="D26" s="124" t="s">
        <v>126</v>
      </c>
      <c r="E26" s="126">
        <v>199.96</v>
      </c>
      <c r="F26" s="161"/>
      <c r="G26" s="162"/>
      <c r="H26" s="157"/>
      <c r="I26" s="157"/>
      <c r="J26" s="157"/>
      <c r="K26" s="163"/>
      <c r="L26" s="161"/>
      <c r="M26" s="162"/>
      <c r="N26" s="162"/>
      <c r="O26" s="162"/>
      <c r="P26" s="163"/>
    </row>
    <row r="27" spans="1:16">
      <c r="A27" s="122">
        <f t="shared" si="6"/>
        <v>12</v>
      </c>
      <c r="B27" s="123"/>
      <c r="C27" s="125" t="s">
        <v>320</v>
      </c>
      <c r="D27" s="124" t="s">
        <v>89</v>
      </c>
      <c r="E27" s="126">
        <v>804.07729999999992</v>
      </c>
      <c r="F27" s="161"/>
      <c r="G27" s="162"/>
      <c r="H27" s="157"/>
      <c r="I27" s="157"/>
      <c r="J27" s="157"/>
      <c r="K27" s="163"/>
      <c r="L27" s="161"/>
      <c r="M27" s="162"/>
      <c r="N27" s="162"/>
      <c r="O27" s="162"/>
      <c r="P27" s="163"/>
    </row>
    <row r="28" spans="1:16">
      <c r="A28" s="122">
        <f t="shared" si="6"/>
        <v>13</v>
      </c>
      <c r="B28" s="123"/>
      <c r="C28" s="127" t="s">
        <v>164</v>
      </c>
      <c r="D28" s="124" t="s">
        <v>89</v>
      </c>
      <c r="E28" s="126">
        <v>884.48502999999994</v>
      </c>
      <c r="F28" s="161"/>
      <c r="G28" s="162"/>
      <c r="H28" s="157"/>
      <c r="I28" s="157"/>
      <c r="J28" s="157"/>
      <c r="K28" s="163"/>
      <c r="L28" s="161"/>
      <c r="M28" s="162"/>
      <c r="N28" s="162"/>
      <c r="O28" s="162"/>
      <c r="P28" s="163"/>
    </row>
    <row r="29" spans="1:16">
      <c r="A29" s="122">
        <f t="shared" si="6"/>
        <v>14</v>
      </c>
      <c r="B29" s="123"/>
      <c r="C29" s="131" t="s">
        <v>129</v>
      </c>
      <c r="D29" s="124" t="s">
        <v>84</v>
      </c>
      <c r="E29" s="126">
        <v>6834.6570499999998</v>
      </c>
      <c r="F29" s="161"/>
      <c r="G29" s="162"/>
      <c r="H29" s="191"/>
      <c r="I29" s="191"/>
      <c r="J29" s="191"/>
      <c r="K29" s="163"/>
      <c r="L29" s="161"/>
      <c r="M29" s="162"/>
      <c r="N29" s="162"/>
      <c r="O29" s="162"/>
      <c r="P29" s="163"/>
    </row>
    <row r="30" spans="1:16">
      <c r="A30" s="122">
        <f t="shared" si="6"/>
        <v>15</v>
      </c>
      <c r="B30" s="123"/>
      <c r="C30" s="131" t="s">
        <v>130</v>
      </c>
      <c r="D30" s="124" t="s">
        <v>126</v>
      </c>
      <c r="E30" s="126">
        <v>4824.4637999999995</v>
      </c>
      <c r="F30" s="161"/>
      <c r="G30" s="162"/>
      <c r="H30" s="191"/>
      <c r="I30" s="191"/>
      <c r="J30" s="191"/>
      <c r="K30" s="163"/>
      <c r="L30" s="161"/>
      <c r="M30" s="162"/>
      <c r="N30" s="162"/>
      <c r="O30" s="162"/>
      <c r="P30" s="163"/>
    </row>
    <row r="31" spans="1:16" ht="23.25">
      <c r="A31" s="122">
        <f t="shared" si="6"/>
        <v>16</v>
      </c>
      <c r="B31" s="123"/>
      <c r="C31" s="225" t="s">
        <v>206</v>
      </c>
      <c r="D31" s="226" t="s">
        <v>89</v>
      </c>
      <c r="E31" s="227">
        <v>70.260000000000005</v>
      </c>
      <c r="F31" s="161"/>
      <c r="G31" s="162"/>
      <c r="H31" s="191"/>
      <c r="I31" s="191"/>
      <c r="J31" s="191"/>
      <c r="K31" s="163"/>
      <c r="L31" s="161"/>
      <c r="M31" s="162"/>
      <c r="N31" s="162"/>
      <c r="O31" s="162"/>
      <c r="P31" s="163"/>
    </row>
    <row r="32" spans="1:16">
      <c r="A32" s="122">
        <f t="shared" si="6"/>
        <v>17</v>
      </c>
      <c r="B32" s="123"/>
      <c r="C32" s="125" t="s">
        <v>207</v>
      </c>
      <c r="D32" s="124" t="s">
        <v>89</v>
      </c>
      <c r="E32" s="126">
        <v>70.260000000000005</v>
      </c>
      <c r="F32" s="161"/>
      <c r="G32" s="162"/>
      <c r="H32" s="191"/>
      <c r="I32" s="191"/>
      <c r="J32" s="191"/>
      <c r="K32" s="163"/>
      <c r="L32" s="161"/>
      <c r="M32" s="162"/>
      <c r="N32" s="162"/>
      <c r="O32" s="162"/>
      <c r="P32" s="163"/>
    </row>
    <row r="33" spans="1:16">
      <c r="A33" s="122">
        <f t="shared" si="6"/>
        <v>18</v>
      </c>
      <c r="B33" s="123"/>
      <c r="C33" s="127" t="s">
        <v>98</v>
      </c>
      <c r="D33" s="124" t="s">
        <v>99</v>
      </c>
      <c r="E33" s="126">
        <v>2.9509200000000004</v>
      </c>
      <c r="F33" s="161"/>
      <c r="G33" s="162"/>
      <c r="H33" s="157"/>
      <c r="I33" s="157"/>
      <c r="J33" s="157"/>
      <c r="K33" s="163"/>
      <c r="L33" s="161"/>
      <c r="M33" s="162"/>
      <c r="N33" s="162"/>
      <c r="O33" s="162"/>
      <c r="P33" s="163"/>
    </row>
    <row r="34" spans="1:16">
      <c r="A34" s="122">
        <f t="shared" si="6"/>
        <v>19</v>
      </c>
      <c r="B34" s="123"/>
      <c r="C34" s="228" t="s">
        <v>333</v>
      </c>
      <c r="D34" s="151" t="s">
        <v>89</v>
      </c>
      <c r="E34" s="229">
        <v>80.799000000000007</v>
      </c>
      <c r="F34" s="161"/>
      <c r="G34" s="162"/>
      <c r="H34" s="157"/>
      <c r="I34" s="157"/>
      <c r="J34" s="157"/>
      <c r="K34" s="163"/>
      <c r="L34" s="161"/>
      <c r="M34" s="162"/>
      <c r="N34" s="162"/>
      <c r="O34" s="162"/>
      <c r="P34" s="163"/>
    </row>
    <row r="35" spans="1:16">
      <c r="A35" s="122">
        <f t="shared" si="6"/>
        <v>20</v>
      </c>
      <c r="B35" s="123"/>
      <c r="C35" s="131" t="s">
        <v>208</v>
      </c>
      <c r="D35" s="124" t="s">
        <v>89</v>
      </c>
      <c r="E35" s="126">
        <v>77.286000000000016</v>
      </c>
      <c r="F35" s="161"/>
      <c r="G35" s="162"/>
      <c r="H35" s="157"/>
      <c r="I35" s="157"/>
      <c r="J35" s="157"/>
      <c r="K35" s="163"/>
      <c r="L35" s="161"/>
      <c r="M35" s="162"/>
      <c r="N35" s="162"/>
      <c r="O35" s="162"/>
      <c r="P35" s="163"/>
    </row>
    <row r="36" spans="1:16">
      <c r="A36" s="122">
        <f t="shared" si="6"/>
        <v>21</v>
      </c>
      <c r="B36" s="123"/>
      <c r="C36" s="131" t="s">
        <v>209</v>
      </c>
      <c r="D36" s="124" t="s">
        <v>89</v>
      </c>
      <c r="E36" s="126">
        <v>77.286000000000016</v>
      </c>
      <c r="F36" s="161"/>
      <c r="G36" s="162"/>
      <c r="H36" s="157"/>
      <c r="I36" s="157"/>
      <c r="J36" s="157"/>
      <c r="K36" s="163"/>
      <c r="L36" s="161"/>
      <c r="M36" s="162"/>
      <c r="N36" s="162"/>
      <c r="O36" s="162"/>
      <c r="P36" s="163"/>
    </row>
    <row r="37" spans="1:16">
      <c r="A37" s="122">
        <f t="shared" si="6"/>
        <v>22</v>
      </c>
      <c r="B37" s="123"/>
      <c r="C37" s="125" t="s">
        <v>320</v>
      </c>
      <c r="D37" s="124" t="s">
        <v>89</v>
      </c>
      <c r="E37" s="126">
        <v>195.7473</v>
      </c>
      <c r="F37" s="161"/>
      <c r="G37" s="162"/>
      <c r="H37" s="157"/>
      <c r="I37" s="157"/>
      <c r="J37" s="157"/>
      <c r="K37" s="163"/>
      <c r="L37" s="161"/>
      <c r="M37" s="162"/>
      <c r="N37" s="162"/>
      <c r="O37" s="162"/>
      <c r="P37" s="163"/>
    </row>
    <row r="38" spans="1:16">
      <c r="A38" s="122">
        <f t="shared" si="6"/>
        <v>23</v>
      </c>
      <c r="B38" s="123"/>
      <c r="C38" s="127" t="s">
        <v>210</v>
      </c>
      <c r="D38" s="124" t="s">
        <v>89</v>
      </c>
      <c r="E38" s="126">
        <v>215.32203000000001</v>
      </c>
      <c r="F38" s="161"/>
      <c r="G38" s="162"/>
      <c r="H38" s="157"/>
      <c r="I38" s="157"/>
      <c r="J38" s="157"/>
      <c r="K38" s="163"/>
      <c r="L38" s="161"/>
      <c r="M38" s="162"/>
      <c r="N38" s="162"/>
      <c r="O38" s="162"/>
      <c r="P38" s="163"/>
    </row>
    <row r="39" spans="1:16">
      <c r="A39" s="122">
        <f t="shared" si="6"/>
        <v>24</v>
      </c>
      <c r="B39" s="123"/>
      <c r="C39" s="131" t="s">
        <v>129</v>
      </c>
      <c r="D39" s="124" t="s">
        <v>84</v>
      </c>
      <c r="E39" s="126">
        <v>1663.85205</v>
      </c>
      <c r="F39" s="161"/>
      <c r="G39" s="162"/>
      <c r="H39" s="157"/>
      <c r="I39" s="157"/>
      <c r="J39" s="157"/>
      <c r="K39" s="163"/>
      <c r="L39" s="161"/>
      <c r="M39" s="162"/>
      <c r="N39" s="162"/>
      <c r="O39" s="162"/>
      <c r="P39" s="163"/>
    </row>
    <row r="40" spans="1:16">
      <c r="A40" s="122">
        <f t="shared" si="6"/>
        <v>25</v>
      </c>
      <c r="B40" s="123"/>
      <c r="C40" s="131" t="s">
        <v>130</v>
      </c>
      <c r="D40" s="124" t="s">
        <v>126</v>
      </c>
      <c r="E40" s="126">
        <v>1174.4838</v>
      </c>
      <c r="F40" s="161"/>
      <c r="G40" s="162"/>
      <c r="H40" s="157"/>
      <c r="I40" s="157"/>
      <c r="J40" s="157"/>
      <c r="K40" s="163"/>
      <c r="L40" s="161"/>
      <c r="M40" s="162"/>
      <c r="N40" s="162"/>
      <c r="O40" s="162"/>
      <c r="P40" s="163"/>
    </row>
    <row r="41" spans="1:16">
      <c r="A41" s="122">
        <f t="shared" si="6"/>
        <v>26</v>
      </c>
      <c r="B41" s="123"/>
      <c r="C41" s="132" t="s">
        <v>138</v>
      </c>
      <c r="D41" s="124" t="s">
        <v>89</v>
      </c>
      <c r="E41" s="126">
        <v>999.82459999999992</v>
      </c>
      <c r="F41" s="161"/>
      <c r="G41" s="162"/>
      <c r="H41" s="157"/>
      <c r="I41" s="157"/>
      <c r="J41" s="157"/>
      <c r="K41" s="163"/>
      <c r="L41" s="161"/>
      <c r="M41" s="162"/>
      <c r="N41" s="162"/>
      <c r="O41" s="162"/>
      <c r="P41" s="163"/>
    </row>
    <row r="42" spans="1:16">
      <c r="A42" s="122">
        <f t="shared" si="6"/>
        <v>27</v>
      </c>
      <c r="B42" s="123"/>
      <c r="C42" s="127" t="s">
        <v>139</v>
      </c>
      <c r="D42" s="124" t="s">
        <v>126</v>
      </c>
      <c r="E42" s="126">
        <v>5998.9475999999995</v>
      </c>
      <c r="F42" s="161"/>
      <c r="G42" s="162"/>
      <c r="H42" s="157"/>
      <c r="I42" s="157"/>
      <c r="J42" s="157"/>
      <c r="K42" s="163"/>
      <c r="L42" s="161"/>
      <c r="M42" s="162"/>
      <c r="N42" s="162"/>
      <c r="O42" s="162"/>
      <c r="P42" s="163"/>
    </row>
    <row r="43" spans="1:16">
      <c r="A43" s="122">
        <f t="shared" si="6"/>
        <v>28</v>
      </c>
      <c r="B43" s="123"/>
      <c r="C43" s="127" t="s">
        <v>140</v>
      </c>
      <c r="D43" s="124" t="s">
        <v>89</v>
      </c>
      <c r="E43" s="126">
        <v>1149.7982899999997</v>
      </c>
      <c r="F43" s="161"/>
      <c r="G43" s="162"/>
      <c r="H43" s="157"/>
      <c r="I43" s="157"/>
      <c r="J43" s="157"/>
      <c r="K43" s="163"/>
      <c r="L43" s="161"/>
      <c r="M43" s="162"/>
      <c r="N43" s="162"/>
      <c r="O43" s="162"/>
      <c r="P43" s="163"/>
    </row>
    <row r="44" spans="1:16">
      <c r="A44" s="122">
        <f t="shared" si="6"/>
        <v>29</v>
      </c>
      <c r="B44" s="123"/>
      <c r="C44" s="127" t="s">
        <v>141</v>
      </c>
      <c r="D44" s="124" t="s">
        <v>132</v>
      </c>
      <c r="E44" s="126">
        <v>849.85090999999989</v>
      </c>
      <c r="F44" s="161"/>
      <c r="G44" s="162"/>
      <c r="H44" s="157"/>
      <c r="I44" s="157"/>
      <c r="J44" s="157"/>
      <c r="K44" s="163"/>
      <c r="L44" s="161"/>
      <c r="M44" s="162"/>
      <c r="N44" s="162"/>
      <c r="O44" s="162"/>
      <c r="P44" s="163"/>
    </row>
    <row r="45" spans="1:16">
      <c r="A45" s="122">
        <f t="shared" si="6"/>
        <v>30</v>
      </c>
      <c r="B45" s="123"/>
      <c r="C45" s="127" t="s">
        <v>142</v>
      </c>
      <c r="D45" s="124" t="s">
        <v>132</v>
      </c>
      <c r="E45" s="133">
        <v>108.44900000000001</v>
      </c>
      <c r="F45" s="161"/>
      <c r="G45" s="162"/>
      <c r="H45" s="157"/>
      <c r="I45" s="157"/>
      <c r="J45" s="157"/>
      <c r="K45" s="163"/>
      <c r="L45" s="161"/>
      <c r="M45" s="162"/>
      <c r="N45" s="162"/>
      <c r="O45" s="162"/>
      <c r="P45" s="163"/>
    </row>
    <row r="46" spans="1:16" ht="22.5">
      <c r="A46" s="122">
        <f t="shared" si="6"/>
        <v>31</v>
      </c>
      <c r="B46" s="123"/>
      <c r="C46" s="125" t="s">
        <v>143</v>
      </c>
      <c r="D46" s="124" t="s">
        <v>89</v>
      </c>
      <c r="E46" s="126">
        <v>999.82459999999992</v>
      </c>
      <c r="F46" s="161"/>
      <c r="G46" s="162"/>
      <c r="H46" s="157"/>
      <c r="I46" s="157"/>
      <c r="J46" s="157"/>
      <c r="K46" s="163"/>
      <c r="L46" s="161"/>
      <c r="M46" s="162"/>
      <c r="N46" s="162"/>
      <c r="O46" s="162"/>
      <c r="P46" s="163"/>
    </row>
    <row r="47" spans="1:16">
      <c r="A47" s="122">
        <f t="shared" si="6"/>
        <v>32</v>
      </c>
      <c r="B47" s="123"/>
      <c r="C47" s="127" t="s">
        <v>125</v>
      </c>
      <c r="D47" s="124" t="s">
        <v>126</v>
      </c>
      <c r="E47" s="126">
        <v>199.96492000000001</v>
      </c>
      <c r="F47" s="161"/>
      <c r="G47" s="162"/>
      <c r="H47" s="157"/>
      <c r="I47" s="157"/>
      <c r="J47" s="157"/>
      <c r="K47" s="163"/>
      <c r="L47" s="161"/>
      <c r="M47" s="162"/>
      <c r="N47" s="162"/>
      <c r="O47" s="162"/>
      <c r="P47" s="163"/>
    </row>
    <row r="48" spans="1:16">
      <c r="A48" s="122">
        <f t="shared" si="6"/>
        <v>33</v>
      </c>
      <c r="B48" s="123"/>
      <c r="C48" s="127" t="s">
        <v>144</v>
      </c>
      <c r="D48" s="124" t="s">
        <v>126</v>
      </c>
      <c r="E48" s="126">
        <v>3299.4211799999994</v>
      </c>
      <c r="F48" s="161"/>
      <c r="G48" s="162"/>
      <c r="H48" s="157"/>
      <c r="I48" s="157"/>
      <c r="J48" s="157"/>
      <c r="K48" s="163"/>
      <c r="L48" s="161"/>
      <c r="M48" s="162"/>
      <c r="N48" s="162"/>
      <c r="O48" s="162"/>
      <c r="P48" s="163"/>
    </row>
    <row r="49" spans="1:16">
      <c r="A49" s="122">
        <f t="shared" si="6"/>
        <v>34</v>
      </c>
      <c r="B49" s="123"/>
      <c r="C49" s="125" t="s">
        <v>211</v>
      </c>
      <c r="D49" s="124" t="s">
        <v>82</v>
      </c>
      <c r="E49" s="126">
        <v>184.62000000000003</v>
      </c>
      <c r="F49" s="161"/>
      <c r="G49" s="162"/>
      <c r="H49" s="157"/>
      <c r="I49" s="157"/>
      <c r="J49" s="157"/>
      <c r="K49" s="163"/>
      <c r="L49" s="161"/>
      <c r="M49" s="162"/>
      <c r="N49" s="162"/>
      <c r="O49" s="162"/>
      <c r="P49" s="163"/>
    </row>
    <row r="50" spans="1:16" ht="22.5">
      <c r="A50" s="122">
        <f t="shared" si="6"/>
        <v>35</v>
      </c>
      <c r="B50" s="123"/>
      <c r="C50" s="125" t="s">
        <v>212</v>
      </c>
      <c r="D50" s="124" t="s">
        <v>132</v>
      </c>
      <c r="E50" s="126">
        <v>590.28</v>
      </c>
      <c r="F50" s="161"/>
      <c r="G50" s="162"/>
      <c r="H50" s="157"/>
      <c r="I50" s="157"/>
      <c r="J50" s="157"/>
      <c r="K50" s="163"/>
      <c r="L50" s="161"/>
      <c r="M50" s="162"/>
      <c r="N50" s="162"/>
      <c r="O50" s="162"/>
      <c r="P50" s="163"/>
    </row>
    <row r="51" spans="1:16">
      <c r="A51" s="122">
        <f t="shared" si="6"/>
        <v>36</v>
      </c>
      <c r="B51" s="123"/>
      <c r="C51" s="127" t="s">
        <v>213</v>
      </c>
      <c r="D51" s="124" t="s">
        <v>89</v>
      </c>
      <c r="E51" s="126">
        <v>141.66719999999998</v>
      </c>
      <c r="F51" s="161"/>
      <c r="G51" s="162"/>
      <c r="H51" s="157"/>
      <c r="I51" s="157"/>
      <c r="J51" s="157"/>
      <c r="K51" s="163"/>
      <c r="L51" s="161"/>
      <c r="M51" s="162"/>
      <c r="N51" s="162"/>
      <c r="O51" s="162"/>
      <c r="P51" s="163"/>
    </row>
    <row r="52" spans="1:16">
      <c r="A52" s="122">
        <f t="shared" si="6"/>
        <v>37</v>
      </c>
      <c r="B52" s="123"/>
      <c r="C52" s="131" t="s">
        <v>214</v>
      </c>
      <c r="D52" s="124" t="s">
        <v>126</v>
      </c>
      <c r="E52" s="126">
        <v>991.67039999999986</v>
      </c>
      <c r="F52" s="161"/>
      <c r="G52" s="162"/>
      <c r="H52" s="157"/>
      <c r="I52" s="157"/>
      <c r="J52" s="157"/>
      <c r="K52" s="163"/>
      <c r="L52" s="161"/>
      <c r="M52" s="162"/>
      <c r="N52" s="162"/>
      <c r="O52" s="162"/>
      <c r="P52" s="163"/>
    </row>
    <row r="53" spans="1:16">
      <c r="A53" s="122">
        <f t="shared" si="6"/>
        <v>38</v>
      </c>
      <c r="B53" s="123"/>
      <c r="C53" s="127" t="s">
        <v>160</v>
      </c>
      <c r="D53" s="124" t="s">
        <v>126</v>
      </c>
      <c r="E53" s="126">
        <v>991.67039999999986</v>
      </c>
      <c r="F53" s="161"/>
      <c r="G53" s="162"/>
      <c r="H53" s="157"/>
      <c r="I53" s="157"/>
      <c r="J53" s="157"/>
      <c r="K53" s="163"/>
      <c r="L53" s="161"/>
      <c r="M53" s="162"/>
      <c r="N53" s="162"/>
      <c r="O53" s="162"/>
      <c r="P53" s="163"/>
    </row>
    <row r="54" spans="1:16">
      <c r="A54" s="122">
        <f t="shared" si="6"/>
        <v>39</v>
      </c>
      <c r="B54" s="123"/>
      <c r="C54" s="127" t="s">
        <v>215</v>
      </c>
      <c r="D54" s="124" t="s">
        <v>132</v>
      </c>
      <c r="E54" s="126">
        <v>405.65999999999997</v>
      </c>
      <c r="F54" s="161"/>
      <c r="G54" s="162"/>
      <c r="H54" s="157"/>
      <c r="I54" s="157"/>
      <c r="J54" s="157"/>
      <c r="K54" s="163"/>
      <c r="L54" s="161"/>
      <c r="M54" s="162"/>
      <c r="N54" s="162"/>
      <c r="O54" s="162"/>
      <c r="P54" s="163"/>
    </row>
    <row r="55" spans="1:16">
      <c r="A55" s="122">
        <f t="shared" si="6"/>
        <v>40</v>
      </c>
      <c r="B55" s="123"/>
      <c r="C55" s="127" t="s">
        <v>162</v>
      </c>
      <c r="D55" s="124" t="s">
        <v>132</v>
      </c>
      <c r="E55" s="126">
        <v>405.65999999999997</v>
      </c>
      <c r="F55" s="161"/>
      <c r="G55" s="162"/>
      <c r="H55" s="157"/>
      <c r="I55" s="157"/>
      <c r="J55" s="157"/>
      <c r="K55" s="163"/>
      <c r="L55" s="161"/>
      <c r="M55" s="162"/>
      <c r="N55" s="162"/>
      <c r="O55" s="162"/>
      <c r="P55" s="163"/>
    </row>
    <row r="56" spans="1:16">
      <c r="A56" s="122">
        <f t="shared" si="6"/>
        <v>41</v>
      </c>
      <c r="B56" s="123"/>
      <c r="C56" s="127" t="s">
        <v>216</v>
      </c>
      <c r="D56" s="124" t="s">
        <v>132</v>
      </c>
      <c r="E56" s="126">
        <v>184.62000000000003</v>
      </c>
      <c r="F56" s="161"/>
      <c r="G56" s="162"/>
      <c r="H56" s="157"/>
      <c r="I56" s="157"/>
      <c r="J56" s="157"/>
      <c r="K56" s="163"/>
      <c r="L56" s="161"/>
      <c r="M56" s="162"/>
      <c r="N56" s="162"/>
      <c r="O56" s="162"/>
      <c r="P56" s="163"/>
    </row>
    <row r="57" spans="1:16">
      <c r="A57" s="122">
        <f t="shared" si="6"/>
        <v>42</v>
      </c>
      <c r="B57" s="123"/>
      <c r="C57" s="127" t="s">
        <v>125</v>
      </c>
      <c r="D57" s="124" t="s">
        <v>126</v>
      </c>
      <c r="E57" s="126">
        <v>28.333439999999996</v>
      </c>
      <c r="F57" s="161"/>
      <c r="G57" s="162"/>
      <c r="H57" s="157"/>
      <c r="I57" s="157"/>
      <c r="J57" s="157"/>
      <c r="K57" s="163"/>
      <c r="L57" s="161"/>
      <c r="M57" s="162"/>
      <c r="N57" s="162"/>
      <c r="O57" s="162"/>
      <c r="P57" s="163"/>
    </row>
    <row r="58" spans="1:16">
      <c r="A58" s="122">
        <f t="shared" si="6"/>
        <v>43</v>
      </c>
      <c r="B58" s="123"/>
      <c r="C58" s="127" t="s">
        <v>144</v>
      </c>
      <c r="D58" s="124" t="s">
        <v>126</v>
      </c>
      <c r="E58" s="126">
        <v>566.66879999999992</v>
      </c>
      <c r="F58" s="161"/>
      <c r="G58" s="162"/>
      <c r="H58" s="157"/>
      <c r="I58" s="157"/>
      <c r="J58" s="157"/>
      <c r="K58" s="163"/>
      <c r="L58" s="161"/>
      <c r="M58" s="162"/>
      <c r="N58" s="162"/>
      <c r="O58" s="162"/>
      <c r="P58" s="163"/>
    </row>
    <row r="59" spans="1:16">
      <c r="A59" s="122">
        <f t="shared" si="6"/>
        <v>44</v>
      </c>
      <c r="B59" s="123"/>
      <c r="C59" s="125" t="s">
        <v>217</v>
      </c>
      <c r="D59" s="124" t="s">
        <v>82</v>
      </c>
      <c r="E59" s="126">
        <v>590.28</v>
      </c>
      <c r="F59" s="161"/>
      <c r="G59" s="162"/>
      <c r="H59" s="157"/>
      <c r="I59" s="157"/>
      <c r="J59" s="157"/>
      <c r="K59" s="163"/>
      <c r="L59" s="161"/>
      <c r="M59" s="162"/>
      <c r="N59" s="162"/>
      <c r="O59" s="162"/>
      <c r="P59" s="163"/>
    </row>
    <row r="60" spans="1:16">
      <c r="A60" s="122">
        <f t="shared" si="6"/>
        <v>45</v>
      </c>
      <c r="B60" s="123"/>
      <c r="C60" s="127" t="s">
        <v>218</v>
      </c>
      <c r="D60" s="124" t="s">
        <v>82</v>
      </c>
      <c r="E60" s="126">
        <v>631.59960000000001</v>
      </c>
      <c r="F60" s="161"/>
      <c r="G60" s="162"/>
      <c r="H60" s="157"/>
      <c r="I60" s="157"/>
      <c r="J60" s="157"/>
      <c r="K60" s="163"/>
      <c r="L60" s="161"/>
      <c r="M60" s="162"/>
      <c r="N60" s="162"/>
      <c r="O60" s="162"/>
      <c r="P60" s="163"/>
    </row>
    <row r="61" spans="1:16">
      <c r="A61" s="122">
        <f t="shared" si="6"/>
        <v>46</v>
      </c>
      <c r="B61" s="123"/>
      <c r="C61" s="125" t="s">
        <v>219</v>
      </c>
      <c r="D61" s="124" t="s">
        <v>82</v>
      </c>
      <c r="E61" s="126">
        <v>184.62000000000003</v>
      </c>
      <c r="F61" s="161"/>
      <c r="G61" s="162"/>
      <c r="H61" s="191"/>
      <c r="I61" s="191"/>
      <c r="J61" s="191"/>
      <c r="K61" s="163"/>
      <c r="L61" s="161"/>
      <c r="M61" s="162"/>
      <c r="N61" s="162"/>
      <c r="O61" s="162"/>
      <c r="P61" s="163"/>
    </row>
    <row r="62" spans="1:16" ht="32.25" customHeight="1">
      <c r="A62" s="122">
        <f t="shared" si="6"/>
        <v>47</v>
      </c>
      <c r="B62" s="123"/>
      <c r="C62" s="127" t="s">
        <v>220</v>
      </c>
      <c r="D62" s="124" t="s">
        <v>82</v>
      </c>
      <c r="E62" s="126">
        <v>184.62000000000003</v>
      </c>
      <c r="F62" s="161"/>
      <c r="G62" s="162"/>
      <c r="H62" s="191"/>
      <c r="I62" s="191"/>
      <c r="J62" s="191"/>
      <c r="K62" s="163"/>
      <c r="L62" s="161"/>
      <c r="M62" s="162"/>
      <c r="N62" s="162"/>
      <c r="O62" s="162"/>
      <c r="P62" s="163"/>
    </row>
    <row r="63" spans="1:16" ht="22.5">
      <c r="A63" s="122">
        <f t="shared" si="6"/>
        <v>48</v>
      </c>
      <c r="B63" s="123"/>
      <c r="C63" s="125" t="s">
        <v>221</v>
      </c>
      <c r="D63" s="124" t="s">
        <v>91</v>
      </c>
      <c r="E63" s="126">
        <v>1</v>
      </c>
      <c r="F63" s="161"/>
      <c r="G63" s="162"/>
      <c r="H63" s="191"/>
      <c r="I63" s="191"/>
      <c r="J63" s="191"/>
      <c r="K63" s="163"/>
      <c r="L63" s="161"/>
      <c r="M63" s="162"/>
      <c r="N63" s="162"/>
      <c r="O63" s="162"/>
      <c r="P63" s="163"/>
    </row>
    <row r="64" spans="1:16">
      <c r="A64" s="122">
        <f t="shared" si="6"/>
        <v>49</v>
      </c>
      <c r="B64" s="123"/>
      <c r="C64" s="127" t="s">
        <v>222</v>
      </c>
      <c r="D64" s="124" t="s">
        <v>91</v>
      </c>
      <c r="E64" s="126">
        <v>1</v>
      </c>
      <c r="F64" s="161"/>
      <c r="G64" s="162"/>
      <c r="H64" s="191"/>
      <c r="I64" s="191"/>
      <c r="J64" s="191"/>
      <c r="K64" s="163"/>
      <c r="L64" s="161"/>
      <c r="M64" s="162"/>
      <c r="N64" s="162"/>
      <c r="O64" s="162"/>
      <c r="P64" s="163"/>
    </row>
    <row r="65" spans="1:16">
      <c r="A65" s="122">
        <f t="shared" si="6"/>
        <v>50</v>
      </c>
      <c r="B65" s="123"/>
      <c r="C65" s="125" t="s">
        <v>330</v>
      </c>
      <c r="D65" s="124" t="s">
        <v>84</v>
      </c>
      <c r="E65" s="126">
        <v>12</v>
      </c>
      <c r="F65" s="161"/>
      <c r="G65" s="162"/>
      <c r="H65" s="191"/>
      <c r="I65" s="191"/>
      <c r="J65" s="191"/>
      <c r="K65" s="163"/>
      <c r="L65" s="161"/>
      <c r="M65" s="162"/>
      <c r="N65" s="162"/>
      <c r="O65" s="162"/>
      <c r="P65" s="163"/>
    </row>
    <row r="66" spans="1:16">
      <c r="A66" s="122">
        <f t="shared" si="6"/>
        <v>51</v>
      </c>
      <c r="B66" s="123"/>
      <c r="C66" s="189" t="s">
        <v>331</v>
      </c>
      <c r="D66" s="124" t="s">
        <v>84</v>
      </c>
      <c r="E66" s="126">
        <v>12</v>
      </c>
      <c r="F66" s="161"/>
      <c r="G66" s="162"/>
      <c r="H66" s="191"/>
      <c r="I66" s="191"/>
      <c r="J66" s="191"/>
      <c r="K66" s="163"/>
      <c r="L66" s="161"/>
      <c r="M66" s="162"/>
      <c r="N66" s="162"/>
      <c r="O66" s="162"/>
      <c r="P66" s="163"/>
    </row>
    <row r="67" spans="1:16">
      <c r="A67" s="122">
        <f t="shared" si="6"/>
        <v>52</v>
      </c>
      <c r="B67" s="123"/>
      <c r="C67" s="230" t="s">
        <v>332</v>
      </c>
      <c r="D67" s="151" t="s">
        <v>82</v>
      </c>
      <c r="E67" s="231">
        <v>52.14</v>
      </c>
      <c r="F67" s="161"/>
      <c r="G67" s="162"/>
      <c r="H67" s="191"/>
      <c r="I67" s="191"/>
      <c r="J67" s="191"/>
      <c r="K67" s="163"/>
      <c r="L67" s="161"/>
      <c r="M67" s="162"/>
      <c r="N67" s="162"/>
      <c r="O67" s="162"/>
      <c r="P67" s="163"/>
    </row>
    <row r="68" spans="1:16">
      <c r="A68" s="122">
        <f t="shared" si="6"/>
        <v>53</v>
      </c>
      <c r="B68" s="123"/>
      <c r="C68" s="232" t="s">
        <v>223</v>
      </c>
      <c r="D68" s="233" t="s">
        <v>82</v>
      </c>
      <c r="E68" s="234">
        <v>57.354000000000006</v>
      </c>
      <c r="F68" s="161"/>
      <c r="G68" s="162"/>
      <c r="H68" s="157"/>
      <c r="I68" s="157"/>
      <c r="J68" s="157"/>
      <c r="K68" s="163"/>
      <c r="L68" s="161"/>
      <c r="M68" s="162"/>
      <c r="N68" s="162"/>
      <c r="O68" s="162"/>
      <c r="P68" s="163"/>
    </row>
    <row r="69" spans="1:16" ht="33.75">
      <c r="A69" s="122">
        <f t="shared" si="6"/>
        <v>54</v>
      </c>
      <c r="B69" s="123"/>
      <c r="C69" s="189" t="s">
        <v>224</v>
      </c>
      <c r="D69" s="124" t="s">
        <v>84</v>
      </c>
      <c r="E69" s="126">
        <v>12</v>
      </c>
      <c r="F69" s="161"/>
      <c r="G69" s="162"/>
      <c r="H69" s="157"/>
      <c r="I69" s="157"/>
      <c r="J69" s="157"/>
      <c r="K69" s="163"/>
      <c r="L69" s="161"/>
      <c r="M69" s="162"/>
      <c r="N69" s="162"/>
      <c r="O69" s="162"/>
      <c r="P69" s="163"/>
    </row>
    <row r="70" spans="1:16">
      <c r="A70" s="122">
        <f t="shared" si="6"/>
        <v>55</v>
      </c>
      <c r="B70" s="124"/>
      <c r="C70" s="235" t="s">
        <v>225</v>
      </c>
      <c r="D70" s="226" t="s">
        <v>84</v>
      </c>
      <c r="E70" s="227">
        <v>12</v>
      </c>
      <c r="F70" s="161"/>
      <c r="G70" s="162"/>
      <c r="H70" s="157"/>
      <c r="I70" s="157"/>
      <c r="J70" s="157"/>
      <c r="K70" s="163"/>
      <c r="L70" s="161"/>
      <c r="M70" s="162"/>
      <c r="N70" s="162"/>
      <c r="O70" s="162"/>
      <c r="P70" s="163"/>
    </row>
    <row r="71" spans="1:16" ht="22.5">
      <c r="A71" s="122">
        <f t="shared" si="6"/>
        <v>56</v>
      </c>
      <c r="B71" s="124"/>
      <c r="C71" s="189" t="s">
        <v>329</v>
      </c>
      <c r="D71" s="124" t="s">
        <v>89</v>
      </c>
      <c r="E71" s="126">
        <v>65.174999999999997</v>
      </c>
      <c r="F71" s="161"/>
      <c r="G71" s="162"/>
      <c r="H71" s="157"/>
      <c r="I71" s="157"/>
      <c r="J71" s="157"/>
      <c r="K71" s="163"/>
      <c r="L71" s="161"/>
      <c r="M71" s="162"/>
      <c r="N71" s="162"/>
      <c r="O71" s="162"/>
      <c r="P71" s="163"/>
    </row>
    <row r="72" spans="1:16">
      <c r="A72" s="122">
        <f t="shared" si="6"/>
        <v>57</v>
      </c>
      <c r="B72" s="124"/>
      <c r="C72" s="127" t="s">
        <v>100</v>
      </c>
      <c r="D72" s="124" t="s">
        <v>89</v>
      </c>
      <c r="E72" s="126">
        <v>65.174999999999997</v>
      </c>
      <c r="F72" s="161"/>
      <c r="G72" s="162"/>
      <c r="H72" s="157"/>
      <c r="I72" s="157"/>
      <c r="J72" s="157"/>
      <c r="K72" s="163"/>
      <c r="L72" s="161"/>
      <c r="M72" s="162"/>
      <c r="N72" s="162"/>
      <c r="O72" s="162"/>
      <c r="P72" s="163"/>
    </row>
    <row r="73" spans="1:16">
      <c r="A73" s="122">
        <f t="shared" si="6"/>
        <v>58</v>
      </c>
      <c r="B73" s="124"/>
      <c r="C73" s="189" t="s">
        <v>226</v>
      </c>
      <c r="D73" s="124" t="s">
        <v>82</v>
      </c>
      <c r="E73" s="126">
        <v>156.42000000000002</v>
      </c>
      <c r="F73" s="161"/>
      <c r="G73" s="162"/>
      <c r="H73" s="157"/>
      <c r="I73" s="157"/>
      <c r="J73" s="157"/>
      <c r="K73" s="163"/>
      <c r="L73" s="161"/>
      <c r="M73" s="162"/>
      <c r="N73" s="162"/>
      <c r="O73" s="162"/>
      <c r="P73" s="163"/>
    </row>
    <row r="74" spans="1:16">
      <c r="A74" s="122">
        <f t="shared" si="6"/>
        <v>59</v>
      </c>
      <c r="B74" s="124"/>
      <c r="C74" s="127" t="s">
        <v>227</v>
      </c>
      <c r="D74" s="124" t="s">
        <v>99</v>
      </c>
      <c r="E74" s="126">
        <v>0.5005440000000001</v>
      </c>
      <c r="F74" s="161"/>
      <c r="G74" s="162"/>
      <c r="H74" s="157"/>
      <c r="I74" s="157"/>
      <c r="J74" s="157"/>
      <c r="K74" s="163"/>
      <c r="L74" s="161"/>
      <c r="M74" s="162"/>
      <c r="N74" s="162"/>
      <c r="O74" s="162"/>
      <c r="P74" s="163"/>
    </row>
    <row r="75" spans="1:16">
      <c r="A75" s="122">
        <f t="shared" si="6"/>
        <v>60</v>
      </c>
      <c r="B75" s="124"/>
      <c r="C75" s="127" t="s">
        <v>228</v>
      </c>
      <c r="D75" s="124" t="s">
        <v>91</v>
      </c>
      <c r="E75" s="126">
        <v>156.42000000000002</v>
      </c>
      <c r="F75" s="161"/>
      <c r="G75" s="162"/>
      <c r="H75" s="157"/>
      <c r="I75" s="157"/>
      <c r="J75" s="157"/>
      <c r="K75" s="163"/>
      <c r="L75" s="161"/>
      <c r="M75" s="162"/>
      <c r="N75" s="162"/>
      <c r="O75" s="162"/>
      <c r="P75" s="163"/>
    </row>
    <row r="76" spans="1:16">
      <c r="A76" s="122">
        <f t="shared" si="6"/>
        <v>61</v>
      </c>
      <c r="B76" s="124"/>
      <c r="C76" s="189" t="s">
        <v>229</v>
      </c>
      <c r="D76" s="124" t="s">
        <v>82</v>
      </c>
      <c r="E76" s="214">
        <v>52.14</v>
      </c>
      <c r="F76" s="161"/>
      <c r="G76" s="162"/>
      <c r="H76" s="157"/>
      <c r="I76" s="157"/>
      <c r="J76" s="157"/>
      <c r="K76" s="163"/>
      <c r="L76" s="161"/>
      <c r="M76" s="162"/>
      <c r="N76" s="162"/>
      <c r="O76" s="162"/>
      <c r="P76" s="163"/>
    </row>
    <row r="77" spans="1:16">
      <c r="A77" s="122">
        <f t="shared" si="6"/>
        <v>62</v>
      </c>
      <c r="B77" s="124"/>
      <c r="C77" s="232" t="s">
        <v>230</v>
      </c>
      <c r="D77" s="233" t="s">
        <v>82</v>
      </c>
      <c r="E77" s="234">
        <v>54.747</v>
      </c>
      <c r="F77" s="161"/>
      <c r="G77" s="162"/>
      <c r="H77" s="157"/>
      <c r="I77" s="157"/>
      <c r="J77" s="157"/>
      <c r="K77" s="163"/>
      <c r="L77" s="161"/>
      <c r="M77" s="162"/>
      <c r="N77" s="162"/>
      <c r="O77" s="162"/>
      <c r="P77" s="163"/>
    </row>
    <row r="78" spans="1:16" ht="22.5">
      <c r="A78" s="122">
        <f t="shared" si="6"/>
        <v>63</v>
      </c>
      <c r="B78" s="124"/>
      <c r="C78" s="125" t="s">
        <v>231</v>
      </c>
      <c r="D78" s="124" t="s">
        <v>82</v>
      </c>
      <c r="E78" s="126">
        <v>82.14</v>
      </c>
      <c r="F78" s="161"/>
      <c r="G78" s="162"/>
      <c r="H78" s="157"/>
      <c r="I78" s="157"/>
      <c r="J78" s="157"/>
      <c r="K78" s="163"/>
      <c r="L78" s="161"/>
      <c r="M78" s="162"/>
      <c r="N78" s="162"/>
      <c r="O78" s="162"/>
      <c r="P78" s="163"/>
    </row>
    <row r="79" spans="1:16">
      <c r="A79" s="122">
        <f t="shared" si="6"/>
        <v>64</v>
      </c>
      <c r="B79" s="124"/>
      <c r="C79" s="127" t="s">
        <v>232</v>
      </c>
      <c r="D79" s="124" t="s">
        <v>233</v>
      </c>
      <c r="E79" s="126">
        <v>8.2140000000000004</v>
      </c>
      <c r="F79" s="161"/>
      <c r="G79" s="162"/>
      <c r="H79" s="157"/>
      <c r="I79" s="157"/>
      <c r="J79" s="157"/>
      <c r="K79" s="163"/>
      <c r="L79" s="161"/>
      <c r="M79" s="162"/>
      <c r="N79" s="162"/>
      <c r="O79" s="162"/>
      <c r="P79" s="163"/>
    </row>
    <row r="80" spans="1:16">
      <c r="A80" s="122">
        <f t="shared" si="6"/>
        <v>65</v>
      </c>
      <c r="B80" s="124"/>
      <c r="C80" s="125" t="s">
        <v>327</v>
      </c>
      <c r="D80" s="124" t="s">
        <v>89</v>
      </c>
      <c r="E80" s="214">
        <v>43.449999999999996</v>
      </c>
      <c r="F80" s="161"/>
      <c r="G80" s="162"/>
      <c r="H80" s="157"/>
      <c r="I80" s="157"/>
      <c r="J80" s="157"/>
      <c r="K80" s="163"/>
      <c r="L80" s="161"/>
      <c r="M80" s="162"/>
      <c r="N80" s="162"/>
      <c r="O80" s="162"/>
      <c r="P80" s="163"/>
    </row>
    <row r="81" spans="1:16">
      <c r="A81" s="122">
        <f t="shared" ref="A81:A88" si="7">IF(E81&gt;0,IF(E81&gt;0,1+MAX(A80),0),0)</f>
        <v>66</v>
      </c>
      <c r="B81" s="124"/>
      <c r="C81" s="127" t="s">
        <v>125</v>
      </c>
      <c r="D81" s="124" t="s">
        <v>126</v>
      </c>
      <c r="E81" s="214">
        <v>8.69</v>
      </c>
      <c r="F81" s="161"/>
      <c r="G81" s="162"/>
      <c r="H81" s="157"/>
      <c r="I81" s="157"/>
      <c r="J81" s="157"/>
      <c r="K81" s="163"/>
      <c r="L81" s="161"/>
      <c r="M81" s="162"/>
      <c r="N81" s="162"/>
      <c r="O81" s="162"/>
      <c r="P81" s="163"/>
    </row>
    <row r="82" spans="1:16">
      <c r="A82" s="122">
        <f t="shared" si="7"/>
        <v>67</v>
      </c>
      <c r="B82" s="124"/>
      <c r="C82" s="125" t="s">
        <v>328</v>
      </c>
      <c r="D82" s="124" t="s">
        <v>89</v>
      </c>
      <c r="E82" s="214">
        <v>43.449999999999996</v>
      </c>
      <c r="F82" s="161"/>
      <c r="G82" s="162"/>
      <c r="H82" s="157"/>
      <c r="I82" s="157"/>
      <c r="J82" s="157"/>
      <c r="K82" s="163"/>
      <c r="L82" s="161"/>
      <c r="M82" s="162"/>
      <c r="N82" s="162"/>
      <c r="O82" s="162"/>
      <c r="P82" s="163"/>
    </row>
    <row r="83" spans="1:16">
      <c r="A83" s="122">
        <f t="shared" si="7"/>
        <v>68</v>
      </c>
      <c r="B83" s="124"/>
      <c r="C83" s="127" t="s">
        <v>234</v>
      </c>
      <c r="D83" s="124" t="s">
        <v>126</v>
      </c>
      <c r="E83" s="214">
        <v>286.77</v>
      </c>
      <c r="F83" s="161"/>
      <c r="G83" s="162"/>
      <c r="H83" s="157"/>
      <c r="I83" s="157"/>
      <c r="J83" s="157"/>
      <c r="K83" s="163"/>
      <c r="L83" s="161"/>
      <c r="M83" s="162"/>
      <c r="N83" s="162"/>
      <c r="O83" s="162"/>
      <c r="P83" s="163"/>
    </row>
    <row r="84" spans="1:16">
      <c r="A84" s="122">
        <f t="shared" si="7"/>
        <v>69</v>
      </c>
      <c r="B84" s="124"/>
      <c r="C84" s="131" t="s">
        <v>235</v>
      </c>
      <c r="D84" s="124" t="s">
        <v>89</v>
      </c>
      <c r="E84" s="214">
        <v>52.139999999999993</v>
      </c>
      <c r="F84" s="161"/>
      <c r="G84" s="162"/>
      <c r="H84" s="157"/>
      <c r="I84" s="157"/>
      <c r="J84" s="157"/>
      <c r="K84" s="163"/>
      <c r="L84" s="161"/>
      <c r="M84" s="162"/>
      <c r="N84" s="162"/>
      <c r="O84" s="162"/>
      <c r="P84" s="163"/>
    </row>
    <row r="85" spans="1:16">
      <c r="A85" s="122">
        <f t="shared" si="7"/>
        <v>70</v>
      </c>
      <c r="B85" s="124"/>
      <c r="C85" s="131" t="s">
        <v>236</v>
      </c>
      <c r="D85" s="124" t="s">
        <v>91</v>
      </c>
      <c r="E85" s="214">
        <v>43.449999999999996</v>
      </c>
      <c r="F85" s="161"/>
      <c r="G85" s="162"/>
      <c r="H85" s="157"/>
      <c r="I85" s="157"/>
      <c r="J85" s="157"/>
      <c r="K85" s="163"/>
      <c r="L85" s="161"/>
      <c r="M85" s="162"/>
      <c r="N85" s="162"/>
      <c r="O85" s="162"/>
      <c r="P85" s="163"/>
    </row>
    <row r="86" spans="1:16">
      <c r="A86" s="122">
        <f t="shared" si="7"/>
        <v>71</v>
      </c>
      <c r="B86" s="124"/>
      <c r="C86" s="125" t="s">
        <v>237</v>
      </c>
      <c r="D86" s="124" t="s">
        <v>89</v>
      </c>
      <c r="E86" s="214">
        <v>43.449999999999996</v>
      </c>
      <c r="F86" s="161"/>
      <c r="G86" s="162"/>
      <c r="H86" s="157"/>
      <c r="I86" s="157"/>
      <c r="J86" s="157"/>
      <c r="K86" s="163"/>
      <c r="L86" s="161"/>
      <c r="M86" s="162"/>
      <c r="N86" s="162"/>
      <c r="O86" s="162"/>
      <c r="P86" s="163"/>
    </row>
    <row r="87" spans="1:16">
      <c r="A87" s="122">
        <f t="shared" si="7"/>
        <v>72</v>
      </c>
      <c r="B87" s="124"/>
      <c r="C87" s="127" t="s">
        <v>125</v>
      </c>
      <c r="D87" s="124" t="s">
        <v>126</v>
      </c>
      <c r="E87" s="214">
        <v>8.69</v>
      </c>
      <c r="F87" s="161"/>
      <c r="G87" s="162"/>
      <c r="H87" s="157"/>
      <c r="I87" s="157"/>
      <c r="J87" s="157"/>
      <c r="K87" s="163"/>
      <c r="L87" s="161"/>
      <c r="M87" s="162"/>
      <c r="N87" s="162"/>
      <c r="O87" s="162"/>
      <c r="P87" s="163"/>
    </row>
    <row r="88" spans="1:16">
      <c r="A88" s="122">
        <f t="shared" si="7"/>
        <v>73</v>
      </c>
      <c r="B88" s="124"/>
      <c r="C88" s="127" t="s">
        <v>144</v>
      </c>
      <c r="D88" s="124" t="s">
        <v>126</v>
      </c>
      <c r="E88" s="214">
        <v>152.07499999999999</v>
      </c>
      <c r="F88" s="161"/>
      <c r="G88" s="162"/>
      <c r="H88" s="157"/>
      <c r="I88" s="157"/>
      <c r="J88" s="157"/>
      <c r="K88" s="163"/>
      <c r="L88" s="161"/>
      <c r="M88" s="162"/>
      <c r="N88" s="162"/>
      <c r="O88" s="162"/>
      <c r="P88" s="163"/>
    </row>
    <row r="89" spans="1:16" ht="15.75" thickBot="1">
      <c r="A89" s="122">
        <f>IF(E89&gt;0,IF(E89&gt;0,1+MAX(#REF!),0),0)</f>
        <v>0</v>
      </c>
      <c r="B89" s="194"/>
      <c r="C89" s="236"/>
      <c r="D89" s="194"/>
      <c r="E89" s="237"/>
      <c r="F89" s="173">
        <f t="shared" ref="F89" si="8">IF(H89&gt;0.001,H89/G89,0)</f>
        <v>0</v>
      </c>
      <c r="G89" s="174">
        <f t="shared" ref="G89" si="9">IF(H89&gt;0.001,5,0)</f>
        <v>0</v>
      </c>
      <c r="H89" s="238"/>
      <c r="I89" s="238"/>
      <c r="J89" s="238"/>
      <c r="K89" s="175">
        <f t="shared" ref="K89" si="10">SUM(H89:J89)</f>
        <v>0</v>
      </c>
      <c r="L89" s="173">
        <f t="shared" ref="L89" si="11">ROUND($E89*F89,2)</f>
        <v>0</v>
      </c>
      <c r="M89" s="174">
        <f t="shared" ref="M89:O89" si="12">ROUND($E89*H89,2)</f>
        <v>0</v>
      </c>
      <c r="N89" s="174">
        <f t="shared" si="12"/>
        <v>0</v>
      </c>
      <c r="O89" s="174">
        <f t="shared" si="12"/>
        <v>0</v>
      </c>
      <c r="P89" s="175">
        <f t="shared" ref="P89" si="13">SUM(M89:O89)</f>
        <v>0</v>
      </c>
    </row>
    <row r="90" spans="1:16" ht="15.75" customHeight="1" thickBot="1">
      <c r="A90" s="328" t="s">
        <v>77</v>
      </c>
      <c r="B90" s="329"/>
      <c r="C90" s="329"/>
      <c r="D90" s="329"/>
      <c r="E90" s="329"/>
      <c r="F90" s="329"/>
      <c r="G90" s="329"/>
      <c r="H90" s="329"/>
      <c r="I90" s="329"/>
      <c r="J90" s="329"/>
      <c r="K90" s="330"/>
      <c r="L90" s="167">
        <f>SUM(L15:L89)</f>
        <v>0</v>
      </c>
      <c r="M90" s="167">
        <f>SUM(M15:M89)</f>
        <v>0</v>
      </c>
      <c r="N90" s="167">
        <f>SUM(N15:N89)</f>
        <v>0</v>
      </c>
      <c r="O90" s="239">
        <f>SUM(O15:O89)</f>
        <v>0</v>
      </c>
      <c r="P90" s="168">
        <f>SUM(P15:P89)</f>
        <v>0</v>
      </c>
    </row>
    <row r="91" spans="1:16">
      <c r="A91" s="169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</row>
    <row r="92" spans="1:16">
      <c r="A92" s="169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</row>
    <row r="93" spans="1:16" s="135" customFormat="1" ht="11.25">
      <c r="A93" s="135" t="s">
        <v>72</v>
      </c>
      <c r="B93" s="169"/>
      <c r="C93" s="313" t="s">
        <v>294</v>
      </c>
      <c r="D93" s="313"/>
      <c r="E93" s="313"/>
      <c r="F93" s="313"/>
      <c r="G93" s="313"/>
      <c r="H93" s="313"/>
    </row>
    <row r="94" spans="1:16" s="135" customFormat="1" ht="11.25">
      <c r="A94" s="169"/>
      <c r="B94" s="169"/>
      <c r="C94" s="314" t="s">
        <v>73</v>
      </c>
      <c r="D94" s="314"/>
      <c r="E94" s="314"/>
      <c r="F94" s="314"/>
      <c r="G94" s="314"/>
      <c r="H94" s="314"/>
    </row>
    <row r="95" spans="1:16" s="135" customFormat="1" ht="11.25">
      <c r="A95" s="169"/>
      <c r="B95" s="169"/>
      <c r="C95" s="169"/>
      <c r="D95" s="169"/>
      <c r="E95" s="169"/>
      <c r="F95" s="169"/>
      <c r="G95" s="169"/>
      <c r="H95" s="169"/>
    </row>
    <row r="96" spans="1:16" s="135" customFormat="1" ht="11.25">
      <c r="A96" s="135" t="s">
        <v>287</v>
      </c>
      <c r="B96" s="169"/>
      <c r="C96" s="169"/>
      <c r="D96" s="169"/>
      <c r="E96" s="169"/>
      <c r="F96" s="169"/>
      <c r="G96" s="169"/>
      <c r="H96" s="169"/>
    </row>
  </sheetData>
  <mergeCells count="21">
    <mergeCell ref="A90:K90"/>
    <mergeCell ref="C93:H93"/>
    <mergeCell ref="C94:H94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29"/>
  <sheetViews>
    <sheetView zoomScaleNormal="100" workbookViewId="0">
      <selection activeCell="H10" sqref="H10"/>
    </sheetView>
  </sheetViews>
  <sheetFormatPr defaultColWidth="9.140625" defaultRowHeight="15"/>
  <cols>
    <col min="1" max="1" width="4.140625" style="99" customWidth="1"/>
    <col min="2" max="2" width="5.7109375" style="99" customWidth="1"/>
    <col min="3" max="3" width="39.85546875" style="99" customWidth="1"/>
    <col min="4" max="4" width="5.42578125" style="99" customWidth="1"/>
    <col min="5" max="5" width="8.7109375" style="178" customWidth="1"/>
    <col min="6" max="6" width="6.28515625" style="99" customWidth="1"/>
    <col min="7" max="7" width="4.28515625" style="99" customWidth="1"/>
    <col min="8" max="10" width="6.7109375" style="99" customWidth="1"/>
    <col min="11" max="11" width="7.5703125" style="99" customWidth="1"/>
    <col min="12" max="15" width="7.7109375" style="99" customWidth="1"/>
    <col min="16" max="16" width="9" style="99" customWidth="1"/>
    <col min="17" max="16384" width="9.140625" style="99"/>
  </cols>
  <sheetData>
    <row r="1" spans="1:16">
      <c r="A1" s="345"/>
      <c r="B1" s="345"/>
      <c r="C1" s="345"/>
      <c r="D1" s="345"/>
      <c r="E1" s="345"/>
      <c r="F1" s="345"/>
      <c r="G1" s="345"/>
      <c r="H1" s="345"/>
      <c r="I1" s="345"/>
      <c r="J1" s="345"/>
      <c r="K1" s="30"/>
      <c r="L1" s="28"/>
      <c r="M1" s="28"/>
      <c r="N1" s="28"/>
      <c r="O1" s="29" t="s">
        <v>74</v>
      </c>
      <c r="P1" s="87">
        <f>Kopsavilkums!A23</f>
        <v>6</v>
      </c>
    </row>
    <row r="2" spans="1:16">
      <c r="A2" s="346" t="s">
        <v>44</v>
      </c>
      <c r="B2" s="346"/>
      <c r="C2" s="346"/>
      <c r="D2" s="346"/>
      <c r="E2" s="346"/>
      <c r="F2" s="346"/>
      <c r="G2" s="346"/>
      <c r="H2" s="346"/>
      <c r="I2" s="346"/>
      <c r="J2" s="346"/>
      <c r="K2" s="30"/>
      <c r="L2" s="28"/>
      <c r="M2" s="28"/>
      <c r="N2" s="28"/>
      <c r="O2" s="28"/>
      <c r="P2" s="30"/>
    </row>
    <row r="3" spans="1:16">
      <c r="A3" s="57"/>
      <c r="B3" s="57"/>
      <c r="C3" s="271" t="s">
        <v>18</v>
      </c>
      <c r="D3" s="271"/>
      <c r="E3" s="271"/>
      <c r="F3" s="271"/>
      <c r="G3" s="271"/>
      <c r="H3" s="271"/>
      <c r="I3" s="271"/>
      <c r="J3" s="57"/>
      <c r="K3" s="30"/>
      <c r="L3" s="28"/>
      <c r="M3" s="28"/>
      <c r="N3" s="28"/>
      <c r="O3" s="28"/>
      <c r="P3" s="30"/>
    </row>
    <row r="4" spans="1:16">
      <c r="A4" s="28"/>
      <c r="B4" s="28"/>
      <c r="C4" s="29" t="s">
        <v>53</v>
      </c>
      <c r="D4" s="344" t="s">
        <v>284</v>
      </c>
      <c r="E4" s="344"/>
      <c r="F4" s="344"/>
      <c r="G4" s="344"/>
      <c r="H4" s="344"/>
      <c r="I4" s="344"/>
      <c r="J4" s="344"/>
      <c r="K4" s="344"/>
      <c r="L4" s="28"/>
      <c r="M4" s="28"/>
      <c r="N4" s="28"/>
      <c r="O4" s="28"/>
      <c r="P4" s="30"/>
    </row>
    <row r="5" spans="1:16">
      <c r="A5" s="28"/>
      <c r="B5" s="28"/>
      <c r="C5" s="29" t="s">
        <v>19</v>
      </c>
      <c r="D5" s="344" t="s">
        <v>284</v>
      </c>
      <c r="E5" s="344"/>
      <c r="F5" s="344"/>
      <c r="G5" s="344"/>
      <c r="H5" s="344"/>
      <c r="I5" s="344"/>
      <c r="J5" s="344"/>
      <c r="K5" s="344"/>
      <c r="L5" s="28"/>
      <c r="M5" s="28"/>
      <c r="N5" s="28"/>
      <c r="O5" s="28"/>
      <c r="P5" s="30"/>
    </row>
    <row r="6" spans="1:16">
      <c r="A6" s="28"/>
      <c r="B6" s="28"/>
      <c r="C6" s="29" t="s">
        <v>54</v>
      </c>
      <c r="D6" s="344" t="s">
        <v>283</v>
      </c>
      <c r="E6" s="344"/>
      <c r="F6" s="344"/>
      <c r="G6" s="344"/>
      <c r="H6" s="344"/>
      <c r="I6" s="344"/>
      <c r="J6" s="344"/>
      <c r="K6" s="344"/>
      <c r="L6" s="28"/>
      <c r="M6" s="28"/>
      <c r="N6" s="28"/>
      <c r="O6" s="28"/>
      <c r="P6" s="30"/>
    </row>
    <row r="7" spans="1:16">
      <c r="A7" s="28"/>
      <c r="B7" s="28"/>
      <c r="C7" s="29" t="s">
        <v>55</v>
      </c>
      <c r="D7" s="344" t="s">
        <v>293</v>
      </c>
      <c r="E7" s="344"/>
      <c r="F7" s="344"/>
      <c r="G7" s="344"/>
      <c r="H7" s="344"/>
      <c r="I7" s="344"/>
      <c r="J7" s="344"/>
      <c r="K7" s="344"/>
      <c r="L7" s="28"/>
      <c r="M7" s="28"/>
      <c r="N7" s="28"/>
      <c r="O7" s="28"/>
      <c r="P7" s="30"/>
    </row>
    <row r="8" spans="1:16">
      <c r="A8" s="28"/>
      <c r="B8" s="28"/>
      <c r="C8" s="54" t="s">
        <v>21</v>
      </c>
      <c r="D8" s="344"/>
      <c r="E8" s="344"/>
      <c r="F8" s="344"/>
      <c r="G8" s="344"/>
      <c r="H8" s="344"/>
      <c r="I8" s="344"/>
      <c r="J8" s="344"/>
      <c r="K8" s="344"/>
      <c r="L8" s="28"/>
      <c r="M8" s="28"/>
      <c r="N8" s="28"/>
      <c r="O8" s="28"/>
      <c r="P8" s="30"/>
    </row>
    <row r="9" spans="1:16" ht="15" customHeight="1">
      <c r="A9" s="361" t="s">
        <v>80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</row>
    <row r="10" spans="1:16">
      <c r="A10" s="28"/>
      <c r="B10" s="28"/>
      <c r="C10" s="28"/>
      <c r="D10" s="100"/>
      <c r="E10" s="134"/>
      <c r="F10" s="28"/>
      <c r="G10" s="28"/>
      <c r="H10" s="28"/>
      <c r="I10" s="28"/>
      <c r="J10" s="362" t="s">
        <v>56</v>
      </c>
      <c r="K10" s="362"/>
      <c r="L10" s="362"/>
      <c r="M10" s="362"/>
      <c r="N10" s="31">
        <f>P23</f>
        <v>0</v>
      </c>
      <c r="O10" s="28"/>
      <c r="P10" s="30"/>
    </row>
    <row r="11" spans="1:16">
      <c r="A11" s="47"/>
      <c r="B11" s="46"/>
      <c r="C11" s="28"/>
      <c r="D11" s="46"/>
      <c r="E11" s="180"/>
      <c r="F11" s="28"/>
      <c r="G11" s="28"/>
      <c r="H11" s="28"/>
      <c r="I11" s="28"/>
      <c r="J11" s="28"/>
      <c r="K11" s="28"/>
      <c r="L11" s="364" t="s">
        <v>9</v>
      </c>
      <c r="M11" s="364"/>
      <c r="N11" s="242" t="s">
        <v>288</v>
      </c>
      <c r="O11" s="243"/>
      <c r="P11" s="28"/>
    </row>
    <row r="12" spans="1:16" ht="15.75" thickBot="1">
      <c r="A12" s="47"/>
      <c r="B12" s="46"/>
      <c r="C12" s="28"/>
      <c r="D12" s="46"/>
      <c r="E12" s="180"/>
      <c r="F12" s="28"/>
      <c r="G12" s="28"/>
      <c r="H12" s="28"/>
      <c r="I12" s="28"/>
      <c r="J12" s="28"/>
      <c r="K12" s="28"/>
      <c r="L12" s="55"/>
      <c r="M12" s="55"/>
      <c r="N12" s="58"/>
      <c r="O12" s="58"/>
      <c r="P12" s="28"/>
    </row>
    <row r="13" spans="1:16" ht="15.75" customHeight="1" thickBot="1">
      <c r="A13" s="280" t="s">
        <v>25</v>
      </c>
      <c r="B13" s="352" t="s">
        <v>57</v>
      </c>
      <c r="C13" s="354" t="s">
        <v>58</v>
      </c>
      <c r="D13" s="356" t="s">
        <v>59</v>
      </c>
      <c r="E13" s="326" t="s">
        <v>60</v>
      </c>
      <c r="F13" s="358" t="s">
        <v>61</v>
      </c>
      <c r="G13" s="359"/>
      <c r="H13" s="359"/>
      <c r="I13" s="359"/>
      <c r="J13" s="359"/>
      <c r="K13" s="360"/>
      <c r="L13" s="363" t="s">
        <v>62</v>
      </c>
      <c r="M13" s="359"/>
      <c r="N13" s="359"/>
      <c r="O13" s="359"/>
      <c r="P13" s="360"/>
    </row>
    <row r="14" spans="1:16" ht="78.75" customHeight="1" thickBot="1">
      <c r="A14" s="281"/>
      <c r="B14" s="353"/>
      <c r="C14" s="355"/>
      <c r="D14" s="357"/>
      <c r="E14" s="343"/>
      <c r="F14" s="32" t="s">
        <v>63</v>
      </c>
      <c r="G14" s="56" t="s">
        <v>69</v>
      </c>
      <c r="H14" s="56" t="s">
        <v>64</v>
      </c>
      <c r="I14" s="56" t="s">
        <v>79</v>
      </c>
      <c r="J14" s="56" t="s">
        <v>66</v>
      </c>
      <c r="K14" s="33" t="s">
        <v>67</v>
      </c>
      <c r="L14" s="34" t="s">
        <v>63</v>
      </c>
      <c r="M14" s="56" t="s">
        <v>64</v>
      </c>
      <c r="N14" s="56" t="s">
        <v>65</v>
      </c>
      <c r="O14" s="56" t="s">
        <v>66</v>
      </c>
      <c r="P14" s="33" t="s">
        <v>67</v>
      </c>
    </row>
    <row r="15" spans="1:16">
      <c r="A15" s="60"/>
      <c r="B15" s="92"/>
      <c r="C15" s="49"/>
      <c r="D15" s="92"/>
      <c r="E15" s="240"/>
      <c r="F15" s="101">
        <f t="shared" ref="F15:F22" si="0">IF(H15&gt;0.001,H15/G15,0)</f>
        <v>0</v>
      </c>
      <c r="G15" s="102">
        <f t="shared" ref="G15:G22" si="1">IF(H15&gt;0.001,5,0)</f>
        <v>0</v>
      </c>
      <c r="H15" s="45"/>
      <c r="I15" s="45"/>
      <c r="J15" s="45"/>
      <c r="K15" s="103">
        <f t="shared" ref="K15:K22" si="2">SUM(H15:J15)</f>
        <v>0</v>
      </c>
      <c r="L15" s="108">
        <f t="shared" ref="L15:L22" si="3">ROUND($E15*F15,2)</f>
        <v>0</v>
      </c>
      <c r="M15" s="109">
        <f t="shared" ref="M15:O22" si="4">ROUND($E15*H15,2)</f>
        <v>0</v>
      </c>
      <c r="N15" s="109">
        <f t="shared" si="4"/>
        <v>0</v>
      </c>
      <c r="O15" s="109">
        <f t="shared" si="4"/>
        <v>0</v>
      </c>
      <c r="P15" s="110">
        <f t="shared" ref="P15:P22" si="5">SUM(M15:O15)</f>
        <v>0</v>
      </c>
    </row>
    <row r="16" spans="1:16" ht="22.5">
      <c r="A16" s="43">
        <f>IF(E16&gt;0,IF(E16&gt;0,1+MAX(A15),0),0)</f>
        <v>1</v>
      </c>
      <c r="B16" s="12"/>
      <c r="C16" s="41" t="s">
        <v>238</v>
      </c>
      <c r="D16" s="12" t="s">
        <v>89</v>
      </c>
      <c r="E16" s="214">
        <f>E17</f>
        <v>350.02749999999997</v>
      </c>
      <c r="F16" s="101"/>
      <c r="G16" s="102"/>
      <c r="H16" s="86"/>
      <c r="I16" s="86"/>
      <c r="J16" s="86"/>
      <c r="K16" s="103"/>
      <c r="L16" s="104"/>
      <c r="M16" s="102"/>
      <c r="N16" s="102"/>
      <c r="O16" s="102"/>
      <c r="P16" s="103"/>
    </row>
    <row r="17" spans="1:16">
      <c r="A17" s="43">
        <f t="shared" ref="A17:A20" si="6">IF(E17&gt;0,IF(E17&gt;0,1+MAX(A16),0),0)</f>
        <v>2</v>
      </c>
      <c r="B17" s="12"/>
      <c r="C17" s="41" t="s">
        <v>239</v>
      </c>
      <c r="D17" s="12" t="s">
        <v>89</v>
      </c>
      <c r="E17" s="214">
        <f>0.95*368.45</f>
        <v>350.02749999999997</v>
      </c>
      <c r="F17" s="101"/>
      <c r="G17" s="102"/>
      <c r="H17" s="86"/>
      <c r="I17" s="86"/>
      <c r="J17" s="86"/>
      <c r="K17" s="103"/>
      <c r="L17" s="104"/>
      <c r="M17" s="102"/>
      <c r="N17" s="102"/>
      <c r="O17" s="102"/>
      <c r="P17" s="103"/>
    </row>
    <row r="18" spans="1:16">
      <c r="A18" s="43">
        <f t="shared" si="6"/>
        <v>3</v>
      </c>
      <c r="B18" s="12"/>
      <c r="C18" s="42" t="s">
        <v>125</v>
      </c>
      <c r="D18" s="12" t="s">
        <v>126</v>
      </c>
      <c r="E18" s="214">
        <f>0.2*E17</f>
        <v>70.005499999999998</v>
      </c>
      <c r="F18" s="101"/>
      <c r="G18" s="102"/>
      <c r="H18" s="86"/>
      <c r="I18" s="86"/>
      <c r="J18" s="86"/>
      <c r="K18" s="103"/>
      <c r="L18" s="104"/>
      <c r="M18" s="102"/>
      <c r="N18" s="102"/>
      <c r="O18" s="102"/>
      <c r="P18" s="103"/>
    </row>
    <row r="19" spans="1:16">
      <c r="A19" s="43">
        <f t="shared" si="6"/>
        <v>4</v>
      </c>
      <c r="B19" s="12"/>
      <c r="C19" s="42" t="s">
        <v>240</v>
      </c>
      <c r="D19" s="12" t="s">
        <v>173</v>
      </c>
      <c r="E19" s="214">
        <f>1.1*E17</f>
        <v>385.03025000000002</v>
      </c>
      <c r="F19" s="101"/>
      <c r="G19" s="102"/>
      <c r="H19" s="86"/>
      <c r="I19" s="86"/>
      <c r="J19" s="86"/>
      <c r="K19" s="103"/>
      <c r="L19" s="104"/>
      <c r="M19" s="102"/>
      <c r="N19" s="102"/>
      <c r="O19" s="102"/>
      <c r="P19" s="103"/>
    </row>
    <row r="20" spans="1:16">
      <c r="A20" s="43">
        <f t="shared" si="6"/>
        <v>5</v>
      </c>
      <c r="B20" s="12"/>
      <c r="C20" s="42" t="s">
        <v>130</v>
      </c>
      <c r="D20" s="12" t="s">
        <v>126</v>
      </c>
      <c r="E20" s="214">
        <f>6.5*E17</f>
        <v>2275.17875</v>
      </c>
      <c r="F20" s="101"/>
      <c r="G20" s="102"/>
      <c r="H20" s="86"/>
      <c r="I20" s="86"/>
      <c r="J20" s="86"/>
      <c r="K20" s="103"/>
      <c r="L20" s="104"/>
      <c r="M20" s="102"/>
      <c r="N20" s="102"/>
      <c r="O20" s="102"/>
      <c r="P20" s="103"/>
    </row>
    <row r="21" spans="1:16" ht="22.5">
      <c r="A21" s="43">
        <v>6</v>
      </c>
      <c r="B21" s="44"/>
      <c r="C21" s="116" t="s">
        <v>291</v>
      </c>
      <c r="D21" s="117" t="s">
        <v>89</v>
      </c>
      <c r="E21" s="241">
        <v>350.03</v>
      </c>
      <c r="F21" s="101"/>
      <c r="G21" s="102"/>
      <c r="H21" s="86"/>
      <c r="I21" s="86"/>
      <c r="J21" s="86"/>
      <c r="K21" s="103"/>
      <c r="L21" s="104"/>
      <c r="M21" s="102"/>
      <c r="N21" s="102"/>
      <c r="O21" s="102"/>
      <c r="P21" s="103"/>
    </row>
    <row r="22" spans="1:16" ht="15.75" thickBot="1">
      <c r="A22" s="98">
        <f>IF(E22&gt;0,IF(E22&gt;0,1+MAX(#REF!),0),0)</f>
        <v>0</v>
      </c>
      <c r="B22" s="16"/>
      <c r="C22" s="118"/>
      <c r="D22" s="16"/>
      <c r="E22" s="237"/>
      <c r="F22" s="101">
        <f t="shared" si="0"/>
        <v>0</v>
      </c>
      <c r="G22" s="102">
        <f t="shared" si="1"/>
        <v>0</v>
      </c>
      <c r="H22" s="102"/>
      <c r="I22" s="102"/>
      <c r="J22" s="102"/>
      <c r="K22" s="103">
        <f t="shared" si="2"/>
        <v>0</v>
      </c>
      <c r="L22" s="111">
        <f t="shared" si="3"/>
        <v>0</v>
      </c>
      <c r="M22" s="112">
        <f t="shared" si="4"/>
        <v>0</v>
      </c>
      <c r="N22" s="112">
        <f t="shared" si="4"/>
        <v>0</v>
      </c>
      <c r="O22" s="112">
        <f t="shared" si="4"/>
        <v>0</v>
      </c>
      <c r="P22" s="113">
        <f t="shared" si="5"/>
        <v>0</v>
      </c>
    </row>
    <row r="23" spans="1:16" ht="15.75" customHeight="1" thickBot="1">
      <c r="A23" s="347" t="s">
        <v>77</v>
      </c>
      <c r="B23" s="348"/>
      <c r="C23" s="348"/>
      <c r="D23" s="348"/>
      <c r="E23" s="348"/>
      <c r="F23" s="349"/>
      <c r="G23" s="349"/>
      <c r="H23" s="349"/>
      <c r="I23" s="349"/>
      <c r="J23" s="349"/>
      <c r="K23" s="350"/>
      <c r="L23" s="36">
        <f>SUM(L15:L22)</f>
        <v>0</v>
      </c>
      <c r="M23" s="36">
        <f>SUM(M15:M22)</f>
        <v>0</v>
      </c>
      <c r="N23" s="36">
        <f>SUM(N15:N22)</f>
        <v>0</v>
      </c>
      <c r="O23" s="36">
        <f>SUM(O15:O22)</f>
        <v>0</v>
      </c>
      <c r="P23" s="50">
        <f>SUM(P15:P22)</f>
        <v>0</v>
      </c>
    </row>
    <row r="24" spans="1:16">
      <c r="A24" s="6"/>
      <c r="B24" s="6"/>
      <c r="C24" s="6"/>
      <c r="D24" s="6"/>
      <c r="E24" s="16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>
      <c r="A25" s="6"/>
      <c r="B25" s="6"/>
      <c r="C25" s="6"/>
      <c r="D25" s="6"/>
      <c r="E25" s="16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s="1" customFormat="1" ht="11.25">
      <c r="A26" s="1" t="s">
        <v>72</v>
      </c>
      <c r="B26" s="6"/>
      <c r="C26" s="351" t="s">
        <v>294</v>
      </c>
      <c r="D26" s="351"/>
      <c r="E26" s="351"/>
      <c r="F26" s="351"/>
      <c r="G26" s="351"/>
      <c r="H26" s="351"/>
    </row>
    <row r="27" spans="1:16" s="1" customFormat="1" ht="11.25">
      <c r="A27" s="6"/>
      <c r="B27" s="6"/>
      <c r="C27" s="261" t="s">
        <v>73</v>
      </c>
      <c r="D27" s="261"/>
      <c r="E27" s="261"/>
      <c r="F27" s="261"/>
      <c r="G27" s="261"/>
      <c r="H27" s="261"/>
    </row>
    <row r="28" spans="1:16" s="1" customFormat="1" ht="11.25">
      <c r="A28" s="6"/>
      <c r="B28" s="6"/>
      <c r="C28" s="6"/>
      <c r="D28" s="6"/>
      <c r="E28" s="169"/>
      <c r="F28" s="6"/>
      <c r="G28" s="6"/>
      <c r="H28" s="6"/>
    </row>
    <row r="29" spans="1:16" s="1" customFormat="1" ht="11.25">
      <c r="A29" s="1" t="s">
        <v>287</v>
      </c>
      <c r="B29" s="6"/>
      <c r="C29" s="6"/>
      <c r="D29" s="6"/>
      <c r="E29" s="169"/>
      <c r="F29" s="6"/>
      <c r="G29" s="6"/>
      <c r="H29" s="6"/>
    </row>
  </sheetData>
  <mergeCells count="21">
    <mergeCell ref="A23:K23"/>
    <mergeCell ref="C26:H26"/>
    <mergeCell ref="C27:H27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P27"/>
  <sheetViews>
    <sheetView zoomScaleNormal="100" workbookViewId="0">
      <selection activeCell="H14" sqref="H14"/>
    </sheetView>
  </sheetViews>
  <sheetFormatPr defaultColWidth="9.140625" defaultRowHeight="15"/>
  <cols>
    <col min="1" max="1" width="4.140625" style="99" customWidth="1"/>
    <col min="2" max="2" width="5.7109375" style="99" customWidth="1"/>
    <col min="3" max="3" width="39.42578125" style="99" customWidth="1"/>
    <col min="4" max="4" width="5.42578125" style="99" customWidth="1"/>
    <col min="5" max="5" width="8.7109375" style="99" customWidth="1"/>
    <col min="6" max="6" width="6.28515625" style="99" customWidth="1"/>
    <col min="7" max="7" width="4.28515625" style="99" customWidth="1"/>
    <col min="8" max="10" width="6.7109375" style="99" customWidth="1"/>
    <col min="11" max="11" width="7.5703125" style="99" customWidth="1"/>
    <col min="12" max="15" width="7.7109375" style="99" customWidth="1"/>
    <col min="16" max="16" width="9" style="99" customWidth="1"/>
    <col min="17" max="16384" width="9.140625" style="99"/>
  </cols>
  <sheetData>
    <row r="1" spans="1:16">
      <c r="A1" s="345"/>
      <c r="B1" s="345"/>
      <c r="C1" s="345"/>
      <c r="D1" s="345"/>
      <c r="E1" s="345"/>
      <c r="F1" s="345"/>
      <c r="G1" s="345"/>
      <c r="H1" s="345"/>
      <c r="I1" s="345"/>
      <c r="J1" s="345"/>
      <c r="K1" s="30"/>
      <c r="L1" s="28"/>
      <c r="M1" s="28"/>
      <c r="N1" s="28"/>
      <c r="O1" s="29" t="s">
        <v>74</v>
      </c>
      <c r="P1" s="87">
        <f>Kopsavilkums!A24</f>
        <v>7</v>
      </c>
    </row>
    <row r="2" spans="1:16">
      <c r="A2" s="346" t="s">
        <v>75</v>
      </c>
      <c r="B2" s="346"/>
      <c r="C2" s="346"/>
      <c r="D2" s="346"/>
      <c r="E2" s="346"/>
      <c r="F2" s="346"/>
      <c r="G2" s="346"/>
      <c r="H2" s="346"/>
      <c r="I2" s="346"/>
      <c r="J2" s="346"/>
      <c r="K2" s="30"/>
      <c r="L2" s="28"/>
      <c r="M2" s="28"/>
      <c r="N2" s="28"/>
      <c r="O2" s="28"/>
      <c r="P2" s="30"/>
    </row>
    <row r="3" spans="1:16">
      <c r="A3" s="57"/>
      <c r="B3" s="57"/>
      <c r="C3" s="271" t="s">
        <v>18</v>
      </c>
      <c r="D3" s="271"/>
      <c r="E3" s="271"/>
      <c r="F3" s="271"/>
      <c r="G3" s="271"/>
      <c r="H3" s="271"/>
      <c r="I3" s="271"/>
      <c r="J3" s="57"/>
      <c r="K3" s="30"/>
      <c r="L3" s="28"/>
      <c r="M3" s="28"/>
      <c r="N3" s="28"/>
      <c r="O3" s="28"/>
      <c r="P3" s="30"/>
    </row>
    <row r="4" spans="1:16">
      <c r="A4" s="28"/>
      <c r="B4" s="28"/>
      <c r="C4" s="29" t="s">
        <v>53</v>
      </c>
      <c r="D4" s="344" t="s">
        <v>284</v>
      </c>
      <c r="E4" s="344"/>
      <c r="F4" s="344"/>
      <c r="G4" s="344"/>
      <c r="H4" s="344"/>
      <c r="I4" s="344"/>
      <c r="J4" s="344"/>
      <c r="K4" s="344"/>
      <c r="L4" s="28"/>
      <c r="M4" s="28"/>
      <c r="N4" s="28"/>
      <c r="O4" s="28"/>
      <c r="P4" s="30"/>
    </row>
    <row r="5" spans="1:16">
      <c r="A5" s="28"/>
      <c r="B5" s="28"/>
      <c r="C5" s="29" t="s">
        <v>19</v>
      </c>
      <c r="D5" s="344" t="s">
        <v>284</v>
      </c>
      <c r="E5" s="344"/>
      <c r="F5" s="344"/>
      <c r="G5" s="344"/>
      <c r="H5" s="344"/>
      <c r="I5" s="344"/>
      <c r="J5" s="344"/>
      <c r="K5" s="344"/>
      <c r="L5" s="28"/>
      <c r="M5" s="28"/>
      <c r="N5" s="28"/>
      <c r="O5" s="28"/>
      <c r="P5" s="30"/>
    </row>
    <row r="6" spans="1:16">
      <c r="A6" s="28"/>
      <c r="B6" s="28"/>
      <c r="C6" s="29" t="s">
        <v>54</v>
      </c>
      <c r="D6" s="344" t="s">
        <v>283</v>
      </c>
      <c r="E6" s="344"/>
      <c r="F6" s="344"/>
      <c r="G6" s="344"/>
      <c r="H6" s="344"/>
      <c r="I6" s="344"/>
      <c r="J6" s="344"/>
      <c r="K6" s="344"/>
      <c r="L6" s="28"/>
      <c r="M6" s="28"/>
      <c r="N6" s="28"/>
      <c r="O6" s="28"/>
      <c r="P6" s="30"/>
    </row>
    <row r="7" spans="1:16">
      <c r="A7" s="28"/>
      <c r="B7" s="28"/>
      <c r="C7" s="29" t="s">
        <v>55</v>
      </c>
      <c r="D7" s="344" t="s">
        <v>293</v>
      </c>
      <c r="E7" s="344"/>
      <c r="F7" s="344"/>
      <c r="G7" s="344"/>
      <c r="H7" s="344"/>
      <c r="I7" s="344"/>
      <c r="J7" s="344"/>
      <c r="K7" s="344"/>
      <c r="L7" s="28"/>
      <c r="M7" s="28"/>
      <c r="N7" s="28"/>
      <c r="O7" s="28"/>
      <c r="P7" s="30"/>
    </row>
    <row r="8" spans="1:16">
      <c r="A8" s="28"/>
      <c r="B8" s="28"/>
      <c r="C8" s="54" t="s">
        <v>21</v>
      </c>
      <c r="D8" s="344"/>
      <c r="E8" s="344"/>
      <c r="F8" s="344"/>
      <c r="G8" s="344"/>
      <c r="H8" s="344"/>
      <c r="I8" s="344"/>
      <c r="J8" s="344"/>
      <c r="K8" s="344"/>
      <c r="L8" s="28"/>
      <c r="M8" s="28"/>
      <c r="N8" s="28"/>
      <c r="O8" s="28"/>
      <c r="P8" s="30"/>
    </row>
    <row r="9" spans="1:16" ht="15" customHeight="1">
      <c r="A9" s="361" t="s">
        <v>80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</row>
    <row r="10" spans="1:16">
      <c r="A10" s="28"/>
      <c r="B10" s="28"/>
      <c r="C10" s="28"/>
      <c r="D10" s="100"/>
      <c r="E10" s="28"/>
      <c r="F10" s="28"/>
      <c r="G10" s="28"/>
      <c r="H10" s="28"/>
      <c r="I10" s="28"/>
      <c r="J10" s="362" t="s">
        <v>56</v>
      </c>
      <c r="K10" s="362"/>
      <c r="L10" s="362"/>
      <c r="M10" s="362"/>
      <c r="N10" s="31">
        <f>P21</f>
        <v>0</v>
      </c>
      <c r="O10" s="28"/>
      <c r="P10" s="30"/>
    </row>
    <row r="11" spans="1:16">
      <c r="A11" s="47"/>
      <c r="B11" s="46"/>
      <c r="C11" s="28"/>
      <c r="D11" s="46"/>
      <c r="E11" s="46"/>
      <c r="F11" s="28"/>
      <c r="G11" s="28"/>
      <c r="H11" s="28"/>
      <c r="I11" s="28"/>
      <c r="J11" s="28"/>
      <c r="K11" s="28"/>
      <c r="L11" s="364" t="s">
        <v>9</v>
      </c>
      <c r="M11" s="364"/>
      <c r="N11" s="242" t="s">
        <v>288</v>
      </c>
      <c r="O11" s="243"/>
      <c r="P11" s="28"/>
    </row>
    <row r="12" spans="1:16" ht="15.75" thickBot="1">
      <c r="A12" s="47"/>
      <c r="B12" s="46"/>
      <c r="C12" s="28"/>
      <c r="D12" s="46"/>
      <c r="E12" s="46"/>
      <c r="F12" s="28"/>
      <c r="G12" s="28"/>
      <c r="H12" s="28"/>
      <c r="I12" s="28"/>
      <c r="J12" s="28"/>
      <c r="K12" s="28"/>
      <c r="L12" s="55"/>
      <c r="M12" s="55"/>
      <c r="N12" s="58"/>
      <c r="O12" s="58"/>
      <c r="P12" s="28"/>
    </row>
    <row r="13" spans="1:16" ht="15.75" customHeight="1" thickBot="1">
      <c r="A13" s="280" t="s">
        <v>25</v>
      </c>
      <c r="B13" s="352" t="s">
        <v>57</v>
      </c>
      <c r="C13" s="354" t="s">
        <v>58</v>
      </c>
      <c r="D13" s="356" t="s">
        <v>59</v>
      </c>
      <c r="E13" s="366" t="s">
        <v>60</v>
      </c>
      <c r="F13" s="358" t="s">
        <v>61</v>
      </c>
      <c r="G13" s="359"/>
      <c r="H13" s="359"/>
      <c r="I13" s="359"/>
      <c r="J13" s="359"/>
      <c r="K13" s="360"/>
      <c r="L13" s="363" t="s">
        <v>62</v>
      </c>
      <c r="M13" s="359"/>
      <c r="N13" s="359"/>
      <c r="O13" s="359"/>
      <c r="P13" s="360"/>
    </row>
    <row r="14" spans="1:16" ht="78.75" customHeight="1" thickBot="1">
      <c r="A14" s="281"/>
      <c r="B14" s="353"/>
      <c r="C14" s="355"/>
      <c r="D14" s="357"/>
      <c r="E14" s="367"/>
      <c r="F14" s="51" t="s">
        <v>63</v>
      </c>
      <c r="G14" s="94" t="s">
        <v>69</v>
      </c>
      <c r="H14" s="94" t="s">
        <v>64</v>
      </c>
      <c r="I14" s="56" t="s">
        <v>79</v>
      </c>
      <c r="J14" s="94" t="s">
        <v>66</v>
      </c>
      <c r="K14" s="52" t="s">
        <v>67</v>
      </c>
      <c r="L14" s="53" t="s">
        <v>63</v>
      </c>
      <c r="M14" s="94" t="s">
        <v>64</v>
      </c>
      <c r="N14" s="94" t="s">
        <v>65</v>
      </c>
      <c r="O14" s="94" t="s">
        <v>66</v>
      </c>
      <c r="P14" s="52" t="s">
        <v>67</v>
      </c>
    </row>
    <row r="15" spans="1:16">
      <c r="A15" s="37"/>
      <c r="B15" s="38"/>
      <c r="C15" s="90"/>
      <c r="D15" s="39"/>
      <c r="E15" s="91"/>
      <c r="F15" s="37"/>
      <c r="G15" s="90"/>
      <c r="H15" s="90"/>
      <c r="I15" s="90"/>
      <c r="J15" s="90"/>
      <c r="K15" s="40"/>
      <c r="L15" s="37"/>
      <c r="M15" s="120"/>
      <c r="N15" s="120"/>
      <c r="O15" s="120"/>
      <c r="P15" s="40"/>
    </row>
    <row r="16" spans="1:16" ht="22.5">
      <c r="A16" s="43">
        <f>IF(E16&gt;0,IF(E16&gt;0,1+MAX(A15),0),0)</f>
        <v>1</v>
      </c>
      <c r="B16" s="12"/>
      <c r="C16" s="41" t="s">
        <v>241</v>
      </c>
      <c r="D16" s="12" t="s">
        <v>84</v>
      </c>
      <c r="E16" s="14">
        <v>36</v>
      </c>
      <c r="F16" s="104"/>
      <c r="G16" s="102"/>
      <c r="H16" s="119"/>
      <c r="I16" s="119"/>
      <c r="J16" s="119"/>
      <c r="K16" s="103"/>
      <c r="L16" s="104"/>
      <c r="M16" s="102"/>
      <c r="N16" s="102"/>
      <c r="O16" s="102"/>
      <c r="P16" s="103"/>
    </row>
    <row r="17" spans="1:16">
      <c r="A17" s="43">
        <f t="shared" ref="A17:A19" si="0">IF(E17&gt;0,IF(E17&gt;0,1+MAX(A16),0),0)</f>
        <v>2</v>
      </c>
      <c r="B17" s="48"/>
      <c r="C17" s="41" t="s">
        <v>242</v>
      </c>
      <c r="D17" s="12" t="s">
        <v>84</v>
      </c>
      <c r="E17" s="13">
        <v>33</v>
      </c>
      <c r="F17" s="104"/>
      <c r="G17" s="102"/>
      <c r="H17" s="119"/>
      <c r="I17" s="119"/>
      <c r="J17" s="119"/>
      <c r="K17" s="103"/>
      <c r="L17" s="104"/>
      <c r="M17" s="102"/>
      <c r="N17" s="102"/>
      <c r="O17" s="102"/>
      <c r="P17" s="103"/>
    </row>
    <row r="18" spans="1:16">
      <c r="A18" s="43">
        <f t="shared" si="0"/>
        <v>3</v>
      </c>
      <c r="B18" s="12"/>
      <c r="C18" s="97" t="s">
        <v>243</v>
      </c>
      <c r="D18" s="35" t="s">
        <v>84</v>
      </c>
      <c r="E18" s="96">
        <v>33</v>
      </c>
      <c r="F18" s="104"/>
      <c r="G18" s="102"/>
      <c r="H18" s="119"/>
      <c r="I18" s="119"/>
      <c r="J18" s="119"/>
      <c r="K18" s="103"/>
      <c r="L18" s="104"/>
      <c r="M18" s="102"/>
      <c r="N18" s="102"/>
      <c r="O18" s="102"/>
      <c r="P18" s="103"/>
    </row>
    <row r="19" spans="1:16">
      <c r="A19" s="43">
        <f t="shared" si="0"/>
        <v>4</v>
      </c>
      <c r="B19" s="12"/>
      <c r="C19" s="42" t="s">
        <v>244</v>
      </c>
      <c r="D19" s="12" t="s">
        <v>84</v>
      </c>
      <c r="E19" s="13">
        <v>33</v>
      </c>
      <c r="F19" s="104"/>
      <c r="G19" s="102"/>
      <c r="H19" s="86"/>
      <c r="I19" s="86"/>
      <c r="J19" s="86"/>
      <c r="K19" s="103"/>
      <c r="L19" s="104"/>
      <c r="M19" s="102"/>
      <c r="N19" s="102"/>
      <c r="O19" s="102"/>
      <c r="P19" s="103"/>
    </row>
    <row r="20" spans="1:16" ht="15.75" thickBot="1">
      <c r="A20" s="43">
        <f>IF(E20&gt;0,IF(E20&gt;0,1+MAX(#REF!),0),0)</f>
        <v>0</v>
      </c>
      <c r="B20" s="16"/>
      <c r="C20" s="105"/>
      <c r="D20" s="106"/>
      <c r="E20" s="107"/>
      <c r="F20" s="61"/>
      <c r="G20" s="62"/>
      <c r="H20" s="62"/>
      <c r="I20" s="62"/>
      <c r="J20" s="62"/>
      <c r="K20" s="63"/>
      <c r="L20" s="61"/>
      <c r="M20" s="62"/>
      <c r="N20" s="62"/>
      <c r="O20" s="62"/>
      <c r="P20" s="63"/>
    </row>
    <row r="21" spans="1:16" ht="15.75" customHeight="1" thickBot="1">
      <c r="A21" s="365" t="s">
        <v>77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50"/>
      <c r="L21" s="36">
        <f>SUM(L5:L20)</f>
        <v>0</v>
      </c>
      <c r="M21" s="36">
        <f>SUM(M5:M20)</f>
        <v>0</v>
      </c>
      <c r="N21" s="36">
        <f>SUM(N16:N20)</f>
        <v>0</v>
      </c>
      <c r="O21" s="36">
        <f>SUM(O5:O20)</f>
        <v>0</v>
      </c>
      <c r="P21" s="50">
        <f>SUM(P5:P20)</f>
        <v>0</v>
      </c>
    </row>
    <row r="22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s="1" customFormat="1" ht="11.25">
      <c r="A24" s="1" t="s">
        <v>72</v>
      </c>
      <c r="B24" s="6"/>
      <c r="C24" s="351" t="s">
        <v>294</v>
      </c>
      <c r="D24" s="351"/>
      <c r="E24" s="351"/>
      <c r="F24" s="351"/>
      <c r="G24" s="351"/>
      <c r="H24" s="351"/>
    </row>
    <row r="25" spans="1:16" s="1" customFormat="1" ht="11.25">
      <c r="A25" s="6"/>
      <c r="B25" s="6"/>
      <c r="C25" s="261" t="s">
        <v>73</v>
      </c>
      <c r="D25" s="261"/>
      <c r="E25" s="261"/>
      <c r="F25" s="261"/>
      <c r="G25" s="261"/>
      <c r="H25" s="261"/>
    </row>
    <row r="26" spans="1:16" s="1" customFormat="1" ht="11.25">
      <c r="A26" s="6"/>
      <c r="B26" s="6"/>
      <c r="C26" s="6"/>
      <c r="D26" s="6"/>
      <c r="E26" s="6"/>
      <c r="F26" s="6"/>
      <c r="G26" s="6"/>
      <c r="H26" s="6"/>
    </row>
    <row r="27" spans="1:16" s="1" customFormat="1" ht="11.25">
      <c r="A27" s="1" t="s">
        <v>287</v>
      </c>
      <c r="B27" s="6"/>
      <c r="C27" s="6"/>
      <c r="D27" s="6"/>
      <c r="E27" s="6"/>
      <c r="F27" s="6"/>
      <c r="G27" s="6"/>
      <c r="H27" s="6"/>
    </row>
  </sheetData>
  <mergeCells count="21">
    <mergeCell ref="A21:K21"/>
    <mergeCell ref="C24:H24"/>
    <mergeCell ref="C25:H25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Koptāme</vt:lpstr>
      <vt:lpstr>Kopsavilkums</vt:lpstr>
      <vt:lpstr>Būvlaukums</vt:lpstr>
      <vt:lpstr>Jumts</vt:lpstr>
      <vt:lpstr>Cokols</vt:lpstr>
      <vt:lpstr>Beniņi</vt:lpstr>
      <vt:lpstr>Fasāde</vt:lpstr>
      <vt:lpstr>Pagrabs</vt:lpstr>
      <vt:lpstr>Ventilācijas kanali</vt:lpstr>
      <vt:lpstr>Logi</vt:lpstr>
      <vt:lpstr>Inženiertīkli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BDRisinajumi</dc:creator>
  <cp:lastModifiedBy>Uldis</cp:lastModifiedBy>
  <cp:lastPrinted>2019-04-23T11:14:20Z</cp:lastPrinted>
  <dcterms:created xsi:type="dcterms:W3CDTF">2016-08-16T19:35:38Z</dcterms:created>
  <dcterms:modified xsi:type="dcterms:W3CDTF">2020-02-18T13:59:38Z</dcterms:modified>
</cp:coreProperties>
</file>