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ldis\Documents\Energoefetivitāte\Kurzemes iela 3\Tāme un apjomi\"/>
    </mc:Choice>
  </mc:AlternateContent>
  <bookViews>
    <workbookView xWindow="-120" yWindow="-120" windowWidth="38640" windowHeight="15840" tabRatio="924"/>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s>
  <definedNames>
    <definedName name="_xlnm._FilterDatabase" localSheetId="36" hidden="1">'8a+c+n'!$A$12:$Q$22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04" l="1"/>
  <c r="C16" i="104"/>
  <c r="D16" i="104"/>
  <c r="H16" i="104"/>
  <c r="K16" i="104"/>
  <c r="L16" i="104"/>
  <c r="M16" i="104"/>
  <c r="N16" i="104"/>
  <c r="O16" i="104"/>
  <c r="P16" i="104"/>
  <c r="A16" i="104" s="1"/>
  <c r="B17" i="104"/>
  <c r="C17" i="104"/>
  <c r="D17" i="104"/>
  <c r="H17" i="104"/>
  <c r="K17" i="104"/>
  <c r="L17" i="104"/>
  <c r="M17" i="104"/>
  <c r="N17" i="104"/>
  <c r="O17" i="104"/>
  <c r="P17" i="104"/>
  <c r="A17" i="104" s="1"/>
  <c r="B18" i="104"/>
  <c r="C18" i="104"/>
  <c r="D18" i="104"/>
  <c r="H18" i="104"/>
  <c r="K18" i="104"/>
  <c r="L18" i="104"/>
  <c r="M18" i="104"/>
  <c r="N18" i="104"/>
  <c r="O18" i="104"/>
  <c r="P18" i="104"/>
  <c r="A18" i="104" s="1"/>
  <c r="B19" i="104"/>
  <c r="C19" i="104"/>
  <c r="D19" i="104"/>
  <c r="B20" i="104"/>
  <c r="C20" i="104"/>
  <c r="D20" i="104"/>
  <c r="B21" i="104"/>
  <c r="C21" i="104"/>
  <c r="D21" i="104"/>
  <c r="B20" i="51"/>
  <c r="C20" i="51"/>
  <c r="D20" i="51"/>
  <c r="H20" i="51"/>
  <c r="K20" i="51"/>
  <c r="L20" i="51"/>
  <c r="M20" i="51"/>
  <c r="N20" i="51"/>
  <c r="O20" i="51"/>
  <c r="P20" i="51"/>
  <c r="A20" i="51" s="1"/>
  <c r="B21" i="51"/>
  <c r="C21" i="51"/>
  <c r="D21" i="51"/>
  <c r="H21" i="51"/>
  <c r="K21" i="51"/>
  <c r="L21" i="51"/>
  <c r="M21" i="51"/>
  <c r="N21" i="51"/>
  <c r="O21" i="51"/>
  <c r="P21" i="51"/>
  <c r="A21" i="51" s="1"/>
  <c r="B16" i="51"/>
  <c r="C16" i="51"/>
  <c r="D16" i="51"/>
  <c r="B17" i="51"/>
  <c r="C17" i="51"/>
  <c r="D17" i="51"/>
  <c r="B18" i="51"/>
  <c r="C18" i="51"/>
  <c r="D18" i="51"/>
  <c r="B19" i="51"/>
  <c r="C19" i="51"/>
  <c r="D19" i="51"/>
  <c r="H19" i="51"/>
  <c r="K19" i="51"/>
  <c r="L19" i="51"/>
  <c r="M19" i="51"/>
  <c r="N19" i="51"/>
  <c r="O19" i="51"/>
  <c r="P19" i="51"/>
  <c r="A19" i="51" s="1"/>
  <c r="B16" i="47"/>
  <c r="C16" i="47"/>
  <c r="D16" i="47"/>
  <c r="H16" i="47"/>
  <c r="K16" i="47"/>
  <c r="L16" i="47"/>
  <c r="M16" i="47"/>
  <c r="N16" i="47"/>
  <c r="O16" i="47"/>
  <c r="P16" i="47"/>
  <c r="A16" i="47" s="1"/>
  <c r="B17" i="47"/>
  <c r="C17" i="47"/>
  <c r="D17" i="47"/>
  <c r="B18" i="47"/>
  <c r="C18" i="47"/>
  <c r="D18" i="47"/>
  <c r="B19" i="47"/>
  <c r="C19" i="47"/>
  <c r="D19" i="47"/>
  <c r="B20" i="47"/>
  <c r="C20" i="47"/>
  <c r="D20" i="47"/>
  <c r="B21" i="47"/>
  <c r="C21" i="47"/>
  <c r="D21" i="47"/>
  <c r="H21" i="47"/>
  <c r="K21" i="47"/>
  <c r="L21" i="47"/>
  <c r="M21" i="47"/>
  <c r="N21" i="47"/>
  <c r="O21" i="47"/>
  <c r="P21" i="47"/>
  <c r="A21" i="47" s="1"/>
  <c r="B22" i="47"/>
  <c r="C22" i="47"/>
  <c r="D22" i="47"/>
  <c r="B23" i="47"/>
  <c r="C23" i="47"/>
  <c r="D23" i="47"/>
  <c r="B24" i="47"/>
  <c r="C24" i="47"/>
  <c r="D24" i="47"/>
  <c r="H24" i="47"/>
  <c r="K24" i="47"/>
  <c r="L24" i="47"/>
  <c r="M24" i="47"/>
  <c r="N24" i="47"/>
  <c r="O24" i="47"/>
  <c r="P24" i="47"/>
  <c r="A24" i="47" s="1"/>
  <c r="B25" i="47"/>
  <c r="C25" i="47"/>
  <c r="D25" i="47"/>
  <c r="B26" i="47"/>
  <c r="C26" i="47"/>
  <c r="D26" i="47"/>
  <c r="H26" i="47"/>
  <c r="K26" i="47"/>
  <c r="L26" i="47"/>
  <c r="M26" i="47"/>
  <c r="N26" i="47"/>
  <c r="O26" i="47"/>
  <c r="P26" i="47"/>
  <c r="A26" i="47" s="1"/>
  <c r="B27" i="47"/>
  <c r="C27" i="47"/>
  <c r="D27" i="47"/>
  <c r="B28" i="47"/>
  <c r="C28" i="47"/>
  <c r="D28" i="47"/>
  <c r="B29" i="47"/>
  <c r="C29" i="47"/>
  <c r="D29" i="47"/>
  <c r="H29" i="47"/>
  <c r="K29" i="47"/>
  <c r="L29" i="47"/>
  <c r="M29" i="47"/>
  <c r="N29" i="47"/>
  <c r="O29" i="47"/>
  <c r="P29" i="47"/>
  <c r="A29" i="47" s="1"/>
  <c r="B30" i="47"/>
  <c r="C30" i="47"/>
  <c r="D30" i="47"/>
  <c r="H30" i="47"/>
  <c r="K30" i="47"/>
  <c r="L30" i="47"/>
  <c r="M30" i="47"/>
  <c r="N30" i="47"/>
  <c r="O30" i="47"/>
  <c r="P30" i="47"/>
  <c r="A30" i="47" s="1"/>
  <c r="B31" i="47"/>
  <c r="C31" i="47"/>
  <c r="D31" i="47"/>
  <c r="H31" i="47"/>
  <c r="K31" i="47"/>
  <c r="L31" i="47"/>
  <c r="M31" i="47"/>
  <c r="N31" i="47"/>
  <c r="O31" i="47"/>
  <c r="P31" i="47"/>
  <c r="A31" i="47" s="1"/>
  <c r="B32" i="47"/>
  <c r="C32" i="47"/>
  <c r="D32" i="47"/>
  <c r="H32" i="47"/>
  <c r="K32" i="47"/>
  <c r="L32" i="47"/>
  <c r="M32" i="47"/>
  <c r="N32" i="47"/>
  <c r="O32" i="47"/>
  <c r="P32" i="47"/>
  <c r="A32" i="47" s="1"/>
  <c r="B18" i="42"/>
  <c r="C18" i="42"/>
  <c r="D18" i="42"/>
  <c r="H18" i="42"/>
  <c r="K18" i="42"/>
  <c r="L18" i="42"/>
  <c r="M18" i="42"/>
  <c r="N18" i="42"/>
  <c r="O18" i="42"/>
  <c r="P18" i="42"/>
  <c r="A18" i="42" s="1"/>
  <c r="B19" i="42"/>
  <c r="C19" i="42"/>
  <c r="D19" i="42"/>
  <c r="H19" i="42"/>
  <c r="K19" i="42"/>
  <c r="L19" i="42"/>
  <c r="M19" i="42"/>
  <c r="N19" i="42"/>
  <c r="O19" i="42"/>
  <c r="P19" i="42"/>
  <c r="A19" i="42" s="1"/>
  <c r="B20" i="42"/>
  <c r="C20" i="42"/>
  <c r="D20" i="42"/>
  <c r="H20" i="42"/>
  <c r="K20" i="42"/>
  <c r="L20" i="42"/>
  <c r="M20" i="42"/>
  <c r="N20" i="42"/>
  <c r="O20" i="42"/>
  <c r="P20" i="42"/>
  <c r="A20" i="42" s="1"/>
  <c r="B21" i="42"/>
  <c r="C21" i="42"/>
  <c r="D21" i="42"/>
  <c r="H21" i="42"/>
  <c r="K21" i="42"/>
  <c r="L21" i="42"/>
  <c r="M21" i="42"/>
  <c r="N21" i="42"/>
  <c r="O21" i="42"/>
  <c r="P21" i="42"/>
  <c r="A21" i="42" s="1"/>
  <c r="B22" i="42"/>
  <c r="C22" i="42"/>
  <c r="D22" i="42"/>
  <c r="H22" i="42"/>
  <c r="K22" i="42"/>
  <c r="L22" i="42"/>
  <c r="M22" i="42"/>
  <c r="N22" i="42"/>
  <c r="O22" i="42"/>
  <c r="P22" i="42"/>
  <c r="A22" i="42" s="1"/>
  <c r="B23" i="42"/>
  <c r="C23" i="42"/>
  <c r="D23" i="42"/>
  <c r="H23" i="42"/>
  <c r="K23" i="42"/>
  <c r="L23" i="42"/>
  <c r="M23" i="42"/>
  <c r="N23" i="42"/>
  <c r="O23" i="42"/>
  <c r="P23" i="42"/>
  <c r="A23" i="42" s="1"/>
  <c r="B24" i="42"/>
  <c r="C24" i="42"/>
  <c r="D24" i="42"/>
  <c r="H24" i="42"/>
  <c r="K24" i="42"/>
  <c r="L24" i="42"/>
  <c r="M24" i="42"/>
  <c r="N24" i="42"/>
  <c r="O24" i="42"/>
  <c r="P24" i="42"/>
  <c r="A24" i="42" s="1"/>
  <c r="B25" i="42"/>
  <c r="C25" i="42"/>
  <c r="D25" i="42"/>
  <c r="H25" i="42"/>
  <c r="K25" i="42"/>
  <c r="L25" i="42"/>
  <c r="M25" i="42"/>
  <c r="N25" i="42"/>
  <c r="O25" i="42"/>
  <c r="P25" i="42"/>
  <c r="A25" i="42" s="1"/>
  <c r="B26" i="42"/>
  <c r="C26" i="42"/>
  <c r="D26" i="42"/>
  <c r="H26" i="42"/>
  <c r="K26" i="42"/>
  <c r="L26" i="42"/>
  <c r="M26" i="42"/>
  <c r="N26" i="42"/>
  <c r="O26" i="42"/>
  <c r="P26" i="42"/>
  <c r="A26" i="42" s="1"/>
  <c r="B27" i="42"/>
  <c r="C27" i="42"/>
  <c r="D27" i="42"/>
  <c r="H27" i="42"/>
  <c r="K27" i="42"/>
  <c r="L27" i="42"/>
  <c r="M27" i="42"/>
  <c r="N27" i="42"/>
  <c r="O27" i="42"/>
  <c r="P27" i="42"/>
  <c r="A27" i="42" s="1"/>
  <c r="B28" i="42"/>
  <c r="C28" i="42"/>
  <c r="D28" i="42"/>
  <c r="H28" i="42"/>
  <c r="K28" i="42"/>
  <c r="L28" i="42"/>
  <c r="M28" i="42"/>
  <c r="N28" i="42"/>
  <c r="O28" i="42"/>
  <c r="P28" i="42"/>
  <c r="A28" i="42" s="1"/>
  <c r="B29" i="42"/>
  <c r="C29" i="42"/>
  <c r="D29" i="42"/>
  <c r="H29" i="42"/>
  <c r="K29" i="42"/>
  <c r="L29" i="42"/>
  <c r="M29" i="42"/>
  <c r="N29" i="42"/>
  <c r="O29" i="42"/>
  <c r="P29" i="42"/>
  <c r="A29" i="42" s="1"/>
  <c r="B30" i="42"/>
  <c r="C30" i="42"/>
  <c r="D30" i="42"/>
  <c r="H30" i="42"/>
  <c r="K30" i="42"/>
  <c r="L30" i="42"/>
  <c r="M30" i="42"/>
  <c r="N30" i="42"/>
  <c r="O30" i="42"/>
  <c r="P30" i="42"/>
  <c r="A30" i="42" s="1"/>
  <c r="B31" i="42"/>
  <c r="C31" i="42"/>
  <c r="D31" i="42"/>
  <c r="H31" i="42"/>
  <c r="K31" i="42"/>
  <c r="L31" i="42"/>
  <c r="M31" i="42"/>
  <c r="N31" i="42"/>
  <c r="O31" i="42"/>
  <c r="P31" i="42"/>
  <c r="A31" i="42" s="1"/>
  <c r="B32" i="42"/>
  <c r="C32" i="42"/>
  <c r="D32" i="42"/>
  <c r="H32" i="42"/>
  <c r="K32" i="42"/>
  <c r="L32" i="42"/>
  <c r="M32" i="42"/>
  <c r="N32" i="42"/>
  <c r="O32" i="42"/>
  <c r="P32" i="42"/>
  <c r="A32" i="42" s="1"/>
  <c r="B33" i="42"/>
  <c r="C33" i="42"/>
  <c r="D33" i="42"/>
  <c r="H33" i="42"/>
  <c r="K33" i="42"/>
  <c r="L33" i="42"/>
  <c r="M33" i="42"/>
  <c r="N33" i="42"/>
  <c r="O33" i="42"/>
  <c r="P33" i="42"/>
  <c r="A33" i="42" s="1"/>
  <c r="B34" i="42"/>
  <c r="C34" i="42"/>
  <c r="D34" i="42"/>
  <c r="H34" i="42"/>
  <c r="K34" i="42"/>
  <c r="L34" i="42"/>
  <c r="M34" i="42"/>
  <c r="N34" i="42"/>
  <c r="O34" i="42"/>
  <c r="P34" i="42"/>
  <c r="A34" i="42" s="1"/>
  <c r="B35" i="42"/>
  <c r="C35" i="42"/>
  <c r="D35" i="42"/>
  <c r="H35" i="42"/>
  <c r="K35" i="42"/>
  <c r="L35" i="42"/>
  <c r="M35" i="42"/>
  <c r="N35" i="42"/>
  <c r="O35" i="42"/>
  <c r="P35" i="42"/>
  <c r="A35" i="42" s="1"/>
  <c r="B36" i="42"/>
  <c r="C36" i="42"/>
  <c r="D36" i="42"/>
  <c r="H36" i="42"/>
  <c r="K36" i="42"/>
  <c r="L36" i="42"/>
  <c r="M36" i="42"/>
  <c r="N36" i="42"/>
  <c r="O36" i="42"/>
  <c r="P36" i="42"/>
  <c r="A36" i="42" s="1"/>
  <c r="B37" i="42"/>
  <c r="C37" i="42"/>
  <c r="D37" i="42"/>
  <c r="H37" i="42"/>
  <c r="K37" i="42"/>
  <c r="L37" i="42"/>
  <c r="M37" i="42"/>
  <c r="N37" i="42"/>
  <c r="O37" i="42"/>
  <c r="P37" i="42"/>
  <c r="A37" i="42" s="1"/>
  <c r="B38" i="42"/>
  <c r="C38" i="42"/>
  <c r="D38" i="42"/>
  <c r="H38" i="42"/>
  <c r="K38" i="42"/>
  <c r="L38" i="42"/>
  <c r="M38" i="42"/>
  <c r="N38" i="42"/>
  <c r="O38" i="42"/>
  <c r="P38" i="42"/>
  <c r="A38" i="42" s="1"/>
  <c r="B39" i="42"/>
  <c r="C39" i="42"/>
  <c r="D39" i="42"/>
  <c r="H39" i="42"/>
  <c r="K39" i="42"/>
  <c r="L39" i="42"/>
  <c r="M39" i="42"/>
  <c r="N39" i="42"/>
  <c r="O39" i="42"/>
  <c r="P39" i="42"/>
  <c r="A39" i="42" s="1"/>
  <c r="B40" i="42"/>
  <c r="C40" i="42"/>
  <c r="D40" i="42"/>
  <c r="H40" i="42"/>
  <c r="K40" i="42"/>
  <c r="L40" i="42"/>
  <c r="M40" i="42"/>
  <c r="N40" i="42"/>
  <c r="O40" i="42"/>
  <c r="P40" i="42"/>
  <c r="A40" i="42" s="1"/>
  <c r="B41" i="42"/>
  <c r="C41" i="42"/>
  <c r="D41" i="42"/>
  <c r="H41" i="42"/>
  <c r="K41" i="42"/>
  <c r="L41" i="42"/>
  <c r="M41" i="42"/>
  <c r="N41" i="42"/>
  <c r="O41" i="42"/>
  <c r="P41" i="42"/>
  <c r="A41" i="42" s="1"/>
  <c r="B42" i="42"/>
  <c r="C42" i="42"/>
  <c r="D42" i="42"/>
  <c r="H42" i="42"/>
  <c r="K42" i="42"/>
  <c r="L42" i="42"/>
  <c r="M42" i="42"/>
  <c r="N42" i="42"/>
  <c r="O42" i="42"/>
  <c r="P42" i="42"/>
  <c r="A42" i="42" s="1"/>
  <c r="B43" i="42"/>
  <c r="C43" i="42"/>
  <c r="D43" i="42"/>
  <c r="H43" i="42"/>
  <c r="K43" i="42"/>
  <c r="L43" i="42"/>
  <c r="M43" i="42"/>
  <c r="N43" i="42"/>
  <c r="O43" i="42"/>
  <c r="P43" i="42"/>
  <c r="A43" i="42" s="1"/>
  <c r="B44" i="42"/>
  <c r="C44" i="42"/>
  <c r="D44" i="42"/>
  <c r="H44" i="42"/>
  <c r="K44" i="42"/>
  <c r="L44" i="42"/>
  <c r="M44" i="42"/>
  <c r="N44" i="42"/>
  <c r="O44" i="42"/>
  <c r="P44" i="42"/>
  <c r="A44" i="42" s="1"/>
  <c r="B45" i="42"/>
  <c r="C45" i="42"/>
  <c r="D45" i="42"/>
  <c r="H45" i="42"/>
  <c r="K45" i="42"/>
  <c r="L45" i="42"/>
  <c r="M45" i="42"/>
  <c r="N45" i="42"/>
  <c r="O45" i="42"/>
  <c r="P45" i="42"/>
  <c r="A45" i="42" s="1"/>
  <c r="B46" i="42"/>
  <c r="C46" i="42"/>
  <c r="D46" i="42"/>
  <c r="H46" i="42"/>
  <c r="K46" i="42"/>
  <c r="L46" i="42"/>
  <c r="M46" i="42"/>
  <c r="N46" i="42"/>
  <c r="O46" i="42"/>
  <c r="P46" i="42"/>
  <c r="A46" i="42" s="1"/>
  <c r="B47" i="42"/>
  <c r="C47" i="42"/>
  <c r="D47" i="42"/>
  <c r="H47" i="42"/>
  <c r="K47" i="42"/>
  <c r="L47" i="42"/>
  <c r="M47" i="42"/>
  <c r="N47" i="42"/>
  <c r="O47" i="42"/>
  <c r="P47" i="42"/>
  <c r="A47" i="42" s="1"/>
  <c r="B48" i="42"/>
  <c r="C48" i="42"/>
  <c r="D48" i="42"/>
  <c r="H48" i="42"/>
  <c r="K48" i="42"/>
  <c r="L48" i="42"/>
  <c r="M48" i="42"/>
  <c r="N48" i="42"/>
  <c r="O48" i="42"/>
  <c r="P48" i="42"/>
  <c r="A48" i="42" s="1"/>
  <c r="B49" i="42"/>
  <c r="C49" i="42"/>
  <c r="D49" i="42"/>
  <c r="H49" i="42"/>
  <c r="K49" i="42"/>
  <c r="L49" i="42"/>
  <c r="M49" i="42"/>
  <c r="N49" i="42"/>
  <c r="O49" i="42"/>
  <c r="P49" i="42"/>
  <c r="A49" i="42" s="1"/>
  <c r="B50" i="42"/>
  <c r="C50" i="42"/>
  <c r="D50" i="42"/>
  <c r="H50" i="42"/>
  <c r="K50" i="42"/>
  <c r="L50" i="42"/>
  <c r="M50" i="42"/>
  <c r="N50" i="42"/>
  <c r="O50" i="42"/>
  <c r="P50" i="42"/>
  <c r="A50" i="42" s="1"/>
  <c r="B51" i="42"/>
  <c r="C51" i="42"/>
  <c r="D51" i="42"/>
  <c r="H51" i="42"/>
  <c r="K51" i="42"/>
  <c r="L51" i="42"/>
  <c r="M51" i="42"/>
  <c r="N51" i="42"/>
  <c r="O51" i="42"/>
  <c r="P51" i="42"/>
  <c r="A51" i="42" s="1"/>
  <c r="B52" i="42"/>
  <c r="C52" i="42"/>
  <c r="D52" i="42"/>
  <c r="H52" i="42"/>
  <c r="K52" i="42"/>
  <c r="L52" i="42"/>
  <c r="M52" i="42"/>
  <c r="N52" i="42"/>
  <c r="O52" i="42"/>
  <c r="P52" i="42"/>
  <c r="A52" i="42" s="1"/>
  <c r="B53" i="42"/>
  <c r="C53" i="42"/>
  <c r="D53" i="42"/>
  <c r="H53" i="42"/>
  <c r="K53" i="42"/>
  <c r="L53" i="42"/>
  <c r="M53" i="42"/>
  <c r="N53" i="42"/>
  <c r="O53" i="42"/>
  <c r="P53" i="42"/>
  <c r="A53" i="42" s="1"/>
  <c r="B54" i="42"/>
  <c r="C54" i="42"/>
  <c r="D54" i="42"/>
  <c r="H54" i="42"/>
  <c r="K54" i="42"/>
  <c r="L54" i="42"/>
  <c r="M54" i="42"/>
  <c r="N54" i="42"/>
  <c r="O54" i="42"/>
  <c r="P54" i="42"/>
  <c r="A54" i="42" s="1"/>
  <c r="B55" i="42"/>
  <c r="C55" i="42"/>
  <c r="D55" i="42"/>
  <c r="H55" i="42"/>
  <c r="K55" i="42"/>
  <c r="L55" i="42"/>
  <c r="M55" i="42"/>
  <c r="N55" i="42"/>
  <c r="O55" i="42"/>
  <c r="P55" i="42"/>
  <c r="A55" i="42" s="1"/>
  <c r="B56" i="42"/>
  <c r="C56" i="42"/>
  <c r="D56" i="42"/>
  <c r="H56" i="42"/>
  <c r="K56" i="42"/>
  <c r="L56" i="42"/>
  <c r="M56" i="42"/>
  <c r="N56" i="42"/>
  <c r="O56" i="42"/>
  <c r="P56" i="42"/>
  <c r="A56" i="42" s="1"/>
  <c r="B57" i="42"/>
  <c r="C57" i="42"/>
  <c r="D57" i="42"/>
  <c r="H57" i="42"/>
  <c r="K57" i="42"/>
  <c r="L57" i="42"/>
  <c r="M57" i="42"/>
  <c r="N57" i="42"/>
  <c r="O57" i="42"/>
  <c r="P57" i="42"/>
  <c r="A57" i="42" s="1"/>
  <c r="B58" i="42"/>
  <c r="C58" i="42"/>
  <c r="D58" i="42"/>
  <c r="H58" i="42"/>
  <c r="K58" i="42"/>
  <c r="L58" i="42"/>
  <c r="M58" i="42"/>
  <c r="N58" i="42"/>
  <c r="O58" i="42"/>
  <c r="P58" i="42"/>
  <c r="A58" i="42" s="1"/>
  <c r="B59" i="42"/>
  <c r="C59" i="42"/>
  <c r="D59" i="42"/>
  <c r="H59" i="42"/>
  <c r="K59" i="42"/>
  <c r="L59" i="42"/>
  <c r="M59" i="42"/>
  <c r="N59" i="42"/>
  <c r="O59" i="42"/>
  <c r="P59" i="42"/>
  <c r="A59" i="42" s="1"/>
  <c r="B60" i="42"/>
  <c r="C60" i="42"/>
  <c r="D60" i="42"/>
  <c r="H60" i="42"/>
  <c r="K60" i="42"/>
  <c r="L60" i="42"/>
  <c r="M60" i="42"/>
  <c r="N60" i="42"/>
  <c r="O60" i="42"/>
  <c r="P60" i="42"/>
  <c r="A60" i="42" s="1"/>
  <c r="B61" i="42"/>
  <c r="C61" i="42"/>
  <c r="D61" i="42"/>
  <c r="H61" i="42"/>
  <c r="K61" i="42"/>
  <c r="L61" i="42"/>
  <c r="M61" i="42"/>
  <c r="N61" i="42"/>
  <c r="O61" i="42"/>
  <c r="P61" i="42"/>
  <c r="A61" i="42" s="1"/>
  <c r="B62" i="42"/>
  <c r="C62" i="42"/>
  <c r="D62" i="42"/>
  <c r="H62" i="42"/>
  <c r="K62" i="42"/>
  <c r="L62" i="42"/>
  <c r="M62" i="42"/>
  <c r="N62" i="42"/>
  <c r="O62" i="42"/>
  <c r="P62" i="42"/>
  <c r="A62" i="42" s="1"/>
  <c r="B63" i="42"/>
  <c r="C63" i="42"/>
  <c r="D63" i="42"/>
  <c r="H63" i="42"/>
  <c r="K63" i="42"/>
  <c r="L63" i="42"/>
  <c r="M63" i="42"/>
  <c r="N63" i="42"/>
  <c r="O63" i="42"/>
  <c r="P63" i="42"/>
  <c r="A63" i="42" s="1"/>
  <c r="B64" i="42"/>
  <c r="C64" i="42"/>
  <c r="D64" i="42"/>
  <c r="H64" i="42"/>
  <c r="K64" i="42"/>
  <c r="L64" i="42"/>
  <c r="M64" i="42"/>
  <c r="N64" i="42"/>
  <c r="O64" i="42"/>
  <c r="P64" i="42"/>
  <c r="A64" i="42" s="1"/>
  <c r="B65" i="42"/>
  <c r="C65" i="42"/>
  <c r="D65" i="42"/>
  <c r="H65" i="42"/>
  <c r="K65" i="42"/>
  <c r="L65" i="42"/>
  <c r="M65" i="42"/>
  <c r="N65" i="42"/>
  <c r="O65" i="42"/>
  <c r="P65" i="42"/>
  <c r="A65" i="42" s="1"/>
  <c r="B66" i="42"/>
  <c r="C66" i="42"/>
  <c r="D66" i="42"/>
  <c r="H66" i="42"/>
  <c r="K66" i="42"/>
  <c r="L66" i="42"/>
  <c r="M66" i="42"/>
  <c r="N66" i="42"/>
  <c r="O66" i="42"/>
  <c r="P66" i="42"/>
  <c r="A66" i="42" s="1"/>
  <c r="B67" i="42"/>
  <c r="C67" i="42"/>
  <c r="D67" i="42"/>
  <c r="H67" i="42"/>
  <c r="K67" i="42"/>
  <c r="L67" i="42"/>
  <c r="M67" i="42"/>
  <c r="N67" i="42"/>
  <c r="O67" i="42"/>
  <c r="P67" i="42"/>
  <c r="A67" i="42" s="1"/>
  <c r="B68" i="42"/>
  <c r="C68" i="42"/>
  <c r="D68" i="42"/>
  <c r="H68" i="42"/>
  <c r="K68" i="42"/>
  <c r="L68" i="42"/>
  <c r="M68" i="42"/>
  <c r="N68" i="42"/>
  <c r="O68" i="42"/>
  <c r="P68" i="42"/>
  <c r="A68" i="42" s="1"/>
  <c r="B69" i="42"/>
  <c r="C69" i="42"/>
  <c r="D69" i="42"/>
  <c r="H69" i="42"/>
  <c r="K69" i="42"/>
  <c r="L69" i="42"/>
  <c r="M69" i="42"/>
  <c r="N69" i="42"/>
  <c r="O69" i="42"/>
  <c r="P69" i="42"/>
  <c r="A69" i="42" s="1"/>
  <c r="B70" i="42"/>
  <c r="C70" i="42"/>
  <c r="D70" i="42"/>
  <c r="H70" i="42"/>
  <c r="K70" i="42"/>
  <c r="L70" i="42"/>
  <c r="M70" i="42"/>
  <c r="N70" i="42"/>
  <c r="O70" i="42"/>
  <c r="P70" i="42"/>
  <c r="A70" i="42" s="1"/>
  <c r="B71" i="42"/>
  <c r="C71" i="42"/>
  <c r="D71" i="42"/>
  <c r="H71" i="42"/>
  <c r="K71" i="42"/>
  <c r="L71" i="42"/>
  <c r="M71" i="42"/>
  <c r="N71" i="42"/>
  <c r="O71" i="42"/>
  <c r="P71" i="42"/>
  <c r="A71" i="42" s="1"/>
  <c r="B72" i="42"/>
  <c r="C72" i="42"/>
  <c r="D72" i="42"/>
  <c r="H72" i="42"/>
  <c r="K72" i="42"/>
  <c r="L72" i="42"/>
  <c r="M72" i="42"/>
  <c r="N72" i="42"/>
  <c r="O72" i="42"/>
  <c r="P72" i="42"/>
  <c r="A72" i="42" s="1"/>
  <c r="B73" i="42"/>
  <c r="C73" i="42"/>
  <c r="D73" i="42"/>
  <c r="H73" i="42"/>
  <c r="K73" i="42"/>
  <c r="L73" i="42"/>
  <c r="M73" i="42"/>
  <c r="N73" i="42"/>
  <c r="O73" i="42"/>
  <c r="P73" i="42"/>
  <c r="A73" i="42" s="1"/>
  <c r="B74" i="42"/>
  <c r="C74" i="42"/>
  <c r="D74" i="42"/>
  <c r="H74" i="42"/>
  <c r="K74" i="42"/>
  <c r="L74" i="42"/>
  <c r="M74" i="42"/>
  <c r="N74" i="42"/>
  <c r="O74" i="42"/>
  <c r="P74" i="42"/>
  <c r="A74" i="42" s="1"/>
  <c r="B75" i="42"/>
  <c r="C75" i="42"/>
  <c r="D75" i="42"/>
  <c r="H75" i="42"/>
  <c r="K75" i="42"/>
  <c r="L75" i="42"/>
  <c r="M75" i="42"/>
  <c r="N75" i="42"/>
  <c r="O75" i="42"/>
  <c r="P75" i="42"/>
  <c r="A75" i="42" s="1"/>
  <c r="B76" i="42"/>
  <c r="C76" i="42"/>
  <c r="D76" i="42"/>
  <c r="H76" i="42"/>
  <c r="K76" i="42"/>
  <c r="L76" i="42"/>
  <c r="M76" i="42"/>
  <c r="N76" i="42"/>
  <c r="O76" i="42"/>
  <c r="P76" i="42"/>
  <c r="A76" i="42" s="1"/>
  <c r="B77" i="42"/>
  <c r="C77" i="42"/>
  <c r="D77" i="42"/>
  <c r="H77" i="42"/>
  <c r="K77" i="42"/>
  <c r="L77" i="42"/>
  <c r="M77" i="42"/>
  <c r="N77" i="42"/>
  <c r="O77" i="42"/>
  <c r="P77" i="42"/>
  <c r="A77" i="42" s="1"/>
  <c r="B78" i="42"/>
  <c r="C78" i="42"/>
  <c r="D78" i="42"/>
  <c r="H78" i="42"/>
  <c r="K78" i="42"/>
  <c r="L78" i="42"/>
  <c r="M78" i="42"/>
  <c r="N78" i="42"/>
  <c r="O78" i="42"/>
  <c r="P78" i="42"/>
  <c r="A78" i="42" s="1"/>
  <c r="B79" i="42"/>
  <c r="C79" i="42"/>
  <c r="D79" i="42"/>
  <c r="H79" i="42"/>
  <c r="K79" i="42"/>
  <c r="L79" i="42"/>
  <c r="M79" i="42"/>
  <c r="N79" i="42"/>
  <c r="O79" i="42"/>
  <c r="P79" i="42"/>
  <c r="A79" i="42" s="1"/>
  <c r="B80" i="42"/>
  <c r="C80" i="42"/>
  <c r="D80" i="42"/>
  <c r="H80" i="42"/>
  <c r="K80" i="42"/>
  <c r="L80" i="42"/>
  <c r="M80" i="42"/>
  <c r="N80" i="42"/>
  <c r="O80" i="42"/>
  <c r="P80" i="42"/>
  <c r="A80" i="42" s="1"/>
  <c r="B81" i="42"/>
  <c r="C81" i="42"/>
  <c r="D81" i="42"/>
  <c r="H81" i="42"/>
  <c r="K81" i="42"/>
  <c r="L81" i="42"/>
  <c r="M81" i="42"/>
  <c r="N81" i="42"/>
  <c r="O81" i="42"/>
  <c r="P81" i="42"/>
  <c r="A81" i="42" s="1"/>
  <c r="B82" i="42"/>
  <c r="C82" i="42"/>
  <c r="D82" i="42"/>
  <c r="H82" i="42"/>
  <c r="K82" i="42"/>
  <c r="L82" i="42"/>
  <c r="M82" i="42"/>
  <c r="N82" i="42"/>
  <c r="O82" i="42"/>
  <c r="P82" i="42"/>
  <c r="A82" i="42" s="1"/>
  <c r="B83" i="42"/>
  <c r="C83" i="42"/>
  <c r="D83" i="42"/>
  <c r="H83" i="42"/>
  <c r="K83" i="42"/>
  <c r="L83" i="42"/>
  <c r="M83" i="42"/>
  <c r="N83" i="42"/>
  <c r="O83" i="42"/>
  <c r="P83" i="42"/>
  <c r="A83" i="42" s="1"/>
  <c r="B84" i="42"/>
  <c r="C84" i="42"/>
  <c r="D84" i="42"/>
  <c r="H84" i="42"/>
  <c r="K84" i="42"/>
  <c r="L84" i="42"/>
  <c r="M84" i="42"/>
  <c r="N84" i="42"/>
  <c r="O84" i="42"/>
  <c r="P84" i="42"/>
  <c r="A84" i="42" s="1"/>
  <c r="B85" i="42"/>
  <c r="C85" i="42"/>
  <c r="D85" i="42"/>
  <c r="H85" i="42"/>
  <c r="K85" i="42"/>
  <c r="L85" i="42"/>
  <c r="M85" i="42"/>
  <c r="N85" i="42"/>
  <c r="O85" i="42"/>
  <c r="P85" i="42"/>
  <c r="A85" i="42" s="1"/>
  <c r="B86" i="42"/>
  <c r="C86" i="42"/>
  <c r="D86" i="42"/>
  <c r="H86" i="42"/>
  <c r="K86" i="42"/>
  <c r="L86" i="42"/>
  <c r="M86" i="42"/>
  <c r="N86" i="42"/>
  <c r="O86" i="42"/>
  <c r="P86" i="42"/>
  <c r="A86" i="42" s="1"/>
  <c r="B87" i="42"/>
  <c r="C87" i="42"/>
  <c r="D87" i="42"/>
  <c r="H87" i="42"/>
  <c r="K87" i="42"/>
  <c r="L87" i="42"/>
  <c r="M87" i="42"/>
  <c r="N87" i="42"/>
  <c r="O87" i="42"/>
  <c r="P87" i="42"/>
  <c r="A87" i="42" s="1"/>
  <c r="B88" i="42"/>
  <c r="C88" i="42"/>
  <c r="D88" i="42"/>
  <c r="H88" i="42"/>
  <c r="K88" i="42"/>
  <c r="L88" i="42"/>
  <c r="M88" i="42"/>
  <c r="N88" i="42"/>
  <c r="O88" i="42"/>
  <c r="P88" i="42"/>
  <c r="A88" i="42" s="1"/>
  <c r="B89" i="42"/>
  <c r="C89" i="42"/>
  <c r="D89" i="42"/>
  <c r="H89" i="42"/>
  <c r="K89" i="42"/>
  <c r="L89" i="42"/>
  <c r="M89" i="42"/>
  <c r="N89" i="42"/>
  <c r="O89" i="42"/>
  <c r="P89" i="42"/>
  <c r="A89" i="42" s="1"/>
  <c r="B90" i="42"/>
  <c r="C90" i="42"/>
  <c r="D90" i="42"/>
  <c r="H90" i="42"/>
  <c r="K90" i="42"/>
  <c r="L90" i="42"/>
  <c r="M90" i="42"/>
  <c r="N90" i="42"/>
  <c r="O90" i="42"/>
  <c r="P90" i="42"/>
  <c r="A90" i="42" s="1"/>
  <c r="B91" i="42"/>
  <c r="C91" i="42"/>
  <c r="D91" i="42"/>
  <c r="H91" i="42"/>
  <c r="K91" i="42"/>
  <c r="L91" i="42"/>
  <c r="M91" i="42"/>
  <c r="N91" i="42"/>
  <c r="O91" i="42"/>
  <c r="P91" i="42"/>
  <c r="A91" i="42" s="1"/>
  <c r="B92" i="42"/>
  <c r="C92" i="42"/>
  <c r="D92" i="42"/>
  <c r="H92" i="42"/>
  <c r="K92" i="42"/>
  <c r="L92" i="42"/>
  <c r="M92" i="42"/>
  <c r="N92" i="42"/>
  <c r="O92" i="42"/>
  <c r="P92" i="42"/>
  <c r="A92" i="42" s="1"/>
  <c r="B93" i="42"/>
  <c r="C93" i="42"/>
  <c r="D93" i="42"/>
  <c r="H93" i="42"/>
  <c r="K93" i="42"/>
  <c r="L93" i="42"/>
  <c r="M93" i="42"/>
  <c r="N93" i="42"/>
  <c r="O93" i="42"/>
  <c r="P93" i="42"/>
  <c r="A93" i="42" s="1"/>
  <c r="B94" i="42"/>
  <c r="C94" i="42"/>
  <c r="D94" i="42"/>
  <c r="H94" i="42"/>
  <c r="K94" i="42"/>
  <c r="L94" i="42"/>
  <c r="M94" i="42"/>
  <c r="N94" i="42"/>
  <c r="O94" i="42"/>
  <c r="P94" i="42"/>
  <c r="A94" i="42" s="1"/>
  <c r="B95" i="42"/>
  <c r="C95" i="42"/>
  <c r="D95" i="42"/>
  <c r="H95" i="42"/>
  <c r="K95" i="42"/>
  <c r="L95" i="42"/>
  <c r="M95" i="42"/>
  <c r="N95" i="42"/>
  <c r="O95" i="42"/>
  <c r="P95" i="42"/>
  <c r="A95" i="42" s="1"/>
  <c r="B96" i="42"/>
  <c r="C96" i="42"/>
  <c r="D96" i="42"/>
  <c r="H96" i="42"/>
  <c r="K96" i="42"/>
  <c r="L96" i="42"/>
  <c r="M96" i="42"/>
  <c r="N96" i="42"/>
  <c r="O96" i="42"/>
  <c r="P96" i="42"/>
  <c r="A96" i="42" s="1"/>
  <c r="B97" i="42"/>
  <c r="C97" i="42"/>
  <c r="D97" i="42"/>
  <c r="H97" i="42"/>
  <c r="K97" i="42"/>
  <c r="L97" i="42"/>
  <c r="M97" i="42"/>
  <c r="N97" i="42"/>
  <c r="O97" i="42"/>
  <c r="P97" i="42"/>
  <c r="A97" i="42" s="1"/>
  <c r="B98" i="42"/>
  <c r="C98" i="42"/>
  <c r="D98" i="42"/>
  <c r="H98" i="42"/>
  <c r="K98" i="42"/>
  <c r="L98" i="42"/>
  <c r="M98" i="42"/>
  <c r="N98" i="42"/>
  <c r="O98" i="42"/>
  <c r="P98" i="42"/>
  <c r="A98" i="42" s="1"/>
  <c r="B99" i="42"/>
  <c r="C99" i="42"/>
  <c r="D99" i="42"/>
  <c r="H99" i="42"/>
  <c r="K99" i="42"/>
  <c r="L99" i="42"/>
  <c r="M99" i="42"/>
  <c r="N99" i="42"/>
  <c r="O99" i="42"/>
  <c r="P99" i="42"/>
  <c r="A99" i="42" s="1"/>
  <c r="B100" i="42"/>
  <c r="C100" i="42"/>
  <c r="D100" i="42"/>
  <c r="H100" i="42"/>
  <c r="K100" i="42"/>
  <c r="L100" i="42"/>
  <c r="M100" i="42"/>
  <c r="N100" i="42"/>
  <c r="O100" i="42"/>
  <c r="P100" i="42"/>
  <c r="A100" i="42" s="1"/>
  <c r="B101" i="42"/>
  <c r="C101" i="42"/>
  <c r="D101" i="42"/>
  <c r="H101" i="42"/>
  <c r="K101" i="42"/>
  <c r="L101" i="42"/>
  <c r="M101" i="42"/>
  <c r="N101" i="42"/>
  <c r="O101" i="42"/>
  <c r="P101" i="42"/>
  <c r="A101" i="42" s="1"/>
  <c r="B102" i="42"/>
  <c r="C102" i="42"/>
  <c r="D102" i="42"/>
  <c r="H102" i="42"/>
  <c r="K102" i="42"/>
  <c r="L102" i="42"/>
  <c r="M102" i="42"/>
  <c r="N102" i="42"/>
  <c r="O102" i="42"/>
  <c r="P102" i="42"/>
  <c r="A102" i="42" s="1"/>
  <c r="B103" i="42"/>
  <c r="C103" i="42"/>
  <c r="D103" i="42"/>
  <c r="H103" i="42"/>
  <c r="K103" i="42"/>
  <c r="L103" i="42"/>
  <c r="M103" i="42"/>
  <c r="N103" i="42"/>
  <c r="O103" i="42"/>
  <c r="P103" i="42"/>
  <c r="A103" i="42" s="1"/>
  <c r="B104" i="42"/>
  <c r="C104" i="42"/>
  <c r="D104" i="42"/>
  <c r="H104" i="42"/>
  <c r="K104" i="42"/>
  <c r="L104" i="42"/>
  <c r="M104" i="42"/>
  <c r="N104" i="42"/>
  <c r="O104" i="42"/>
  <c r="P104" i="42"/>
  <c r="A104" i="42" s="1"/>
  <c r="B105" i="42"/>
  <c r="C105" i="42"/>
  <c r="D105" i="42"/>
  <c r="H105" i="42"/>
  <c r="K105" i="42"/>
  <c r="L105" i="42"/>
  <c r="M105" i="42"/>
  <c r="N105" i="42"/>
  <c r="O105" i="42"/>
  <c r="P105" i="42"/>
  <c r="A105" i="42" s="1"/>
  <c r="B106" i="42"/>
  <c r="C106" i="42"/>
  <c r="D106" i="42"/>
  <c r="H106" i="42"/>
  <c r="K106" i="42"/>
  <c r="L106" i="42"/>
  <c r="M106" i="42"/>
  <c r="N106" i="42"/>
  <c r="O106" i="42"/>
  <c r="P106" i="42"/>
  <c r="A106" i="42" s="1"/>
  <c r="B107" i="42"/>
  <c r="C107" i="42"/>
  <c r="D107" i="42"/>
  <c r="H107" i="42"/>
  <c r="K107" i="42"/>
  <c r="L107" i="42"/>
  <c r="M107" i="42"/>
  <c r="N107" i="42"/>
  <c r="O107" i="42"/>
  <c r="P107" i="42"/>
  <c r="A107" i="42" s="1"/>
  <c r="B108" i="42"/>
  <c r="C108" i="42"/>
  <c r="D108" i="42"/>
  <c r="H108" i="42"/>
  <c r="K108" i="42"/>
  <c r="L108" i="42"/>
  <c r="M108" i="42"/>
  <c r="N108" i="42"/>
  <c r="O108" i="42"/>
  <c r="P108" i="42"/>
  <c r="A108" i="42" s="1"/>
  <c r="B109" i="42"/>
  <c r="C109" i="42"/>
  <c r="D109" i="42"/>
  <c r="H109" i="42"/>
  <c r="K109" i="42"/>
  <c r="L109" i="42"/>
  <c r="M109" i="42"/>
  <c r="N109" i="42"/>
  <c r="O109" i="42"/>
  <c r="P109" i="42"/>
  <c r="A109" i="42" s="1"/>
  <c r="B110" i="42"/>
  <c r="C110" i="42"/>
  <c r="D110" i="42"/>
  <c r="H110" i="42"/>
  <c r="K110" i="42"/>
  <c r="L110" i="42"/>
  <c r="M110" i="42"/>
  <c r="N110" i="42"/>
  <c r="O110" i="42"/>
  <c r="P110" i="42"/>
  <c r="A110" i="42" s="1"/>
  <c r="B111" i="42"/>
  <c r="C111" i="42"/>
  <c r="D111" i="42"/>
  <c r="H111" i="42"/>
  <c r="K111" i="42"/>
  <c r="L111" i="42"/>
  <c r="M111" i="42"/>
  <c r="N111" i="42"/>
  <c r="O111" i="42"/>
  <c r="P111" i="42"/>
  <c r="A111" i="42" s="1"/>
  <c r="B112" i="42"/>
  <c r="C112" i="42"/>
  <c r="D112" i="42"/>
  <c r="H112" i="42"/>
  <c r="K112" i="42"/>
  <c r="L112" i="42"/>
  <c r="M112" i="42"/>
  <c r="N112" i="42"/>
  <c r="O112" i="42"/>
  <c r="P112" i="42"/>
  <c r="A112" i="42" s="1"/>
  <c r="B113" i="42"/>
  <c r="C113" i="42"/>
  <c r="D113" i="42"/>
  <c r="H113" i="42"/>
  <c r="K113" i="42"/>
  <c r="L113" i="42"/>
  <c r="M113" i="42"/>
  <c r="N113" i="42"/>
  <c r="O113" i="42"/>
  <c r="P113" i="42"/>
  <c r="A113" i="42" s="1"/>
  <c r="B114" i="42"/>
  <c r="C114" i="42"/>
  <c r="D114" i="42"/>
  <c r="H114" i="42"/>
  <c r="K114" i="42"/>
  <c r="L114" i="42"/>
  <c r="M114" i="42"/>
  <c r="N114" i="42"/>
  <c r="O114" i="42"/>
  <c r="P114" i="42"/>
  <c r="A114" i="42" s="1"/>
  <c r="B115" i="42"/>
  <c r="C115" i="42"/>
  <c r="D115" i="42"/>
  <c r="H115" i="42"/>
  <c r="K115" i="42"/>
  <c r="L115" i="42"/>
  <c r="M115" i="42"/>
  <c r="N115" i="42"/>
  <c r="O115" i="42"/>
  <c r="P115" i="42"/>
  <c r="A115" i="42" s="1"/>
  <c r="B16" i="99"/>
  <c r="C16" i="99"/>
  <c r="D16" i="99"/>
  <c r="H16" i="99"/>
  <c r="K16" i="99"/>
  <c r="L16" i="99"/>
  <c r="M16" i="99"/>
  <c r="N16" i="99"/>
  <c r="O16" i="99"/>
  <c r="P16" i="99"/>
  <c r="A16" i="99" s="1"/>
  <c r="B17" i="99"/>
  <c r="C17" i="99"/>
  <c r="D17" i="99"/>
  <c r="H17" i="99"/>
  <c r="K17" i="99"/>
  <c r="L17" i="99"/>
  <c r="M17" i="99"/>
  <c r="N17" i="99"/>
  <c r="O17" i="99"/>
  <c r="P17" i="99"/>
  <c r="A17" i="99" s="1"/>
  <c r="B18" i="99"/>
  <c r="C18" i="99"/>
  <c r="D18" i="99"/>
  <c r="H18" i="99"/>
  <c r="K18" i="99"/>
  <c r="L18" i="99"/>
  <c r="M18" i="99"/>
  <c r="N18" i="99"/>
  <c r="O18" i="99"/>
  <c r="P18" i="99"/>
  <c r="A18" i="99" s="1"/>
  <c r="B19" i="99"/>
  <c r="C19" i="99"/>
  <c r="D19" i="99"/>
  <c r="H19" i="99"/>
  <c r="K19" i="99"/>
  <c r="L19" i="99"/>
  <c r="M19" i="99"/>
  <c r="N19" i="99"/>
  <c r="O19" i="99"/>
  <c r="P19" i="99"/>
  <c r="A19" i="99" s="1"/>
  <c r="B20" i="99"/>
  <c r="C20" i="99"/>
  <c r="D20" i="99"/>
  <c r="H20" i="99"/>
  <c r="K20" i="99"/>
  <c r="L20" i="99"/>
  <c r="M20" i="99"/>
  <c r="N20" i="99"/>
  <c r="O20" i="99"/>
  <c r="P20" i="99"/>
  <c r="A20" i="99" s="1"/>
  <c r="B21" i="99"/>
  <c r="C21" i="99"/>
  <c r="D21" i="99"/>
  <c r="H21" i="99"/>
  <c r="K21" i="99"/>
  <c r="L21" i="99"/>
  <c r="M21" i="99"/>
  <c r="N21" i="99"/>
  <c r="O21" i="99"/>
  <c r="P21" i="99"/>
  <c r="A21" i="99" s="1"/>
  <c r="B22" i="99"/>
  <c r="C22" i="99"/>
  <c r="D22" i="99"/>
  <c r="H22" i="99"/>
  <c r="K22" i="99"/>
  <c r="L22" i="99"/>
  <c r="M22" i="99"/>
  <c r="N22" i="99"/>
  <c r="O22" i="99"/>
  <c r="P22" i="99"/>
  <c r="A22" i="99" s="1"/>
  <c r="B23" i="99"/>
  <c r="C23" i="99"/>
  <c r="D23" i="99"/>
  <c r="H23" i="99"/>
  <c r="K23" i="99"/>
  <c r="L23" i="99"/>
  <c r="M23" i="99"/>
  <c r="N23" i="99"/>
  <c r="O23" i="99"/>
  <c r="P23" i="99"/>
  <c r="A23" i="99" s="1"/>
  <c r="B24" i="99"/>
  <c r="C24" i="99"/>
  <c r="D24" i="99"/>
  <c r="H24" i="99"/>
  <c r="K24" i="99"/>
  <c r="L24" i="99"/>
  <c r="M24" i="99"/>
  <c r="N24" i="99"/>
  <c r="O24" i="99"/>
  <c r="P24" i="99"/>
  <c r="A24" i="99" s="1"/>
  <c r="B25" i="99"/>
  <c r="C25" i="99"/>
  <c r="D25" i="99"/>
  <c r="H25" i="99"/>
  <c r="K25" i="99"/>
  <c r="L25" i="99"/>
  <c r="M25" i="99"/>
  <c r="N25" i="99"/>
  <c r="O25" i="99"/>
  <c r="P25" i="99"/>
  <c r="A25" i="99" s="1"/>
  <c r="B26" i="99"/>
  <c r="C26" i="99"/>
  <c r="D26" i="99"/>
  <c r="H26" i="99"/>
  <c r="K26" i="99"/>
  <c r="L26" i="99"/>
  <c r="M26" i="99"/>
  <c r="N26" i="99"/>
  <c r="O26" i="99"/>
  <c r="P26" i="99"/>
  <c r="A26" i="99" s="1"/>
  <c r="B27" i="99"/>
  <c r="C27" i="99"/>
  <c r="D27" i="99"/>
  <c r="H27" i="99"/>
  <c r="K27" i="99"/>
  <c r="L27" i="99"/>
  <c r="M27" i="99"/>
  <c r="N27" i="99"/>
  <c r="O27" i="99"/>
  <c r="P27" i="99"/>
  <c r="A27" i="99" s="1"/>
  <c r="B28" i="99"/>
  <c r="C28" i="99"/>
  <c r="D28" i="99"/>
  <c r="H28" i="99"/>
  <c r="K28" i="99"/>
  <c r="L28" i="99"/>
  <c r="M28" i="99"/>
  <c r="N28" i="99"/>
  <c r="O28" i="99"/>
  <c r="P28" i="99"/>
  <c r="A28" i="99" s="1"/>
  <c r="B29" i="99"/>
  <c r="C29" i="99"/>
  <c r="D29" i="99"/>
  <c r="H29" i="99"/>
  <c r="K29" i="99"/>
  <c r="L29" i="99"/>
  <c r="M29" i="99"/>
  <c r="N29" i="99"/>
  <c r="O29" i="99"/>
  <c r="P29" i="99"/>
  <c r="A29" i="99" s="1"/>
  <c r="B30" i="99"/>
  <c r="C30" i="99"/>
  <c r="D30" i="99"/>
  <c r="H30" i="99"/>
  <c r="K30" i="99"/>
  <c r="L30" i="99"/>
  <c r="M30" i="99"/>
  <c r="N30" i="99"/>
  <c r="O30" i="99"/>
  <c r="P30" i="99"/>
  <c r="A30" i="99" s="1"/>
  <c r="B31" i="99"/>
  <c r="C31" i="99"/>
  <c r="D31" i="99"/>
  <c r="H31" i="99"/>
  <c r="K31" i="99"/>
  <c r="L31" i="99"/>
  <c r="M31" i="99"/>
  <c r="N31" i="99"/>
  <c r="O31" i="99"/>
  <c r="P31" i="99"/>
  <c r="A31" i="99" s="1"/>
  <c r="B32" i="99"/>
  <c r="C32" i="99"/>
  <c r="D32" i="99"/>
  <c r="H32" i="99"/>
  <c r="K32" i="99"/>
  <c r="L32" i="99"/>
  <c r="M32" i="99"/>
  <c r="N32" i="99"/>
  <c r="O32" i="99"/>
  <c r="P32" i="99"/>
  <c r="A32" i="99" s="1"/>
  <c r="B33" i="99"/>
  <c r="C33" i="99"/>
  <c r="D33" i="99"/>
  <c r="H33" i="99"/>
  <c r="K33" i="99"/>
  <c r="L33" i="99"/>
  <c r="M33" i="99"/>
  <c r="N33" i="99"/>
  <c r="O33" i="99"/>
  <c r="P33" i="99"/>
  <c r="A33" i="99" s="1"/>
  <c r="B34" i="99"/>
  <c r="C34" i="99"/>
  <c r="D34" i="99"/>
  <c r="H34" i="99"/>
  <c r="K34" i="99"/>
  <c r="L34" i="99"/>
  <c r="M34" i="99"/>
  <c r="N34" i="99"/>
  <c r="O34" i="99"/>
  <c r="P34" i="99"/>
  <c r="A34" i="99" s="1"/>
  <c r="B35" i="99"/>
  <c r="C35" i="99"/>
  <c r="D35" i="99"/>
  <c r="H35" i="99"/>
  <c r="K35" i="99"/>
  <c r="L35" i="99"/>
  <c r="M35" i="99"/>
  <c r="N35" i="99"/>
  <c r="O35" i="99"/>
  <c r="P35" i="99"/>
  <c r="A35" i="99" s="1"/>
  <c r="A36" i="99"/>
  <c r="B36" i="99"/>
  <c r="C36" i="99"/>
  <c r="D36" i="99"/>
  <c r="H36" i="99"/>
  <c r="K36" i="99"/>
  <c r="L36" i="99"/>
  <c r="M36" i="99"/>
  <c r="N36" i="99"/>
  <c r="O36" i="99"/>
  <c r="P36" i="99"/>
  <c r="B37" i="99"/>
  <c r="C37" i="99"/>
  <c r="D37" i="99"/>
  <c r="H37" i="99"/>
  <c r="K37" i="99"/>
  <c r="L37" i="99"/>
  <c r="M37" i="99"/>
  <c r="N37" i="99"/>
  <c r="O37" i="99"/>
  <c r="P37" i="99"/>
  <c r="A37" i="99" s="1"/>
  <c r="B38" i="99"/>
  <c r="C38" i="99"/>
  <c r="D38" i="99"/>
  <c r="H38" i="99"/>
  <c r="K38" i="99"/>
  <c r="L38" i="99"/>
  <c r="M38" i="99"/>
  <c r="N38" i="99"/>
  <c r="O38" i="99"/>
  <c r="P38" i="99"/>
  <c r="A38" i="99" s="1"/>
  <c r="B39" i="99"/>
  <c r="C39" i="99"/>
  <c r="D39" i="99"/>
  <c r="H39" i="99"/>
  <c r="K39" i="99"/>
  <c r="L39" i="99"/>
  <c r="M39" i="99"/>
  <c r="N39" i="99"/>
  <c r="O39" i="99"/>
  <c r="P39" i="99"/>
  <c r="A39" i="99" s="1"/>
  <c r="B40" i="99"/>
  <c r="C40" i="99"/>
  <c r="D40" i="99"/>
  <c r="H40" i="99"/>
  <c r="K40" i="99"/>
  <c r="L40" i="99"/>
  <c r="M40" i="99"/>
  <c r="N40" i="99"/>
  <c r="O40" i="99"/>
  <c r="P40" i="99"/>
  <c r="A40" i="99" s="1"/>
  <c r="B41" i="99"/>
  <c r="C41" i="99"/>
  <c r="D41" i="99"/>
  <c r="H41" i="99"/>
  <c r="K41" i="99"/>
  <c r="L41" i="99"/>
  <c r="M41" i="99"/>
  <c r="N41" i="99"/>
  <c r="O41" i="99"/>
  <c r="P41" i="99"/>
  <c r="A41" i="99" s="1"/>
  <c r="B42" i="99"/>
  <c r="C42" i="99"/>
  <c r="D42" i="99"/>
  <c r="H42" i="99"/>
  <c r="K42" i="99"/>
  <c r="L42" i="99"/>
  <c r="M42" i="99"/>
  <c r="N42" i="99"/>
  <c r="O42" i="99"/>
  <c r="P42" i="99"/>
  <c r="A42" i="99" s="1"/>
  <c r="B43" i="99"/>
  <c r="C43" i="99"/>
  <c r="D43" i="99"/>
  <c r="H43" i="99"/>
  <c r="K43" i="99"/>
  <c r="L43" i="99"/>
  <c r="M43" i="99"/>
  <c r="N43" i="99"/>
  <c r="O43" i="99"/>
  <c r="P43" i="99"/>
  <c r="A43" i="99" s="1"/>
  <c r="B44" i="99"/>
  <c r="C44" i="99"/>
  <c r="D44" i="99"/>
  <c r="H44" i="99"/>
  <c r="K44" i="99"/>
  <c r="L44" i="99"/>
  <c r="M44" i="99"/>
  <c r="N44" i="99"/>
  <c r="O44" i="99"/>
  <c r="P44" i="99"/>
  <c r="A44" i="99" s="1"/>
  <c r="B45" i="99"/>
  <c r="C45" i="99"/>
  <c r="D45" i="99"/>
  <c r="H45" i="99"/>
  <c r="K45" i="99"/>
  <c r="L45" i="99"/>
  <c r="M45" i="99"/>
  <c r="N45" i="99"/>
  <c r="O45" i="99"/>
  <c r="P45" i="99"/>
  <c r="A45" i="99" s="1"/>
  <c r="B46" i="99"/>
  <c r="C46" i="99"/>
  <c r="D46" i="99"/>
  <c r="H46" i="99"/>
  <c r="K46" i="99"/>
  <c r="L46" i="99"/>
  <c r="M46" i="99"/>
  <c r="N46" i="99"/>
  <c r="O46" i="99"/>
  <c r="P46" i="99"/>
  <c r="A46" i="99" s="1"/>
  <c r="B47" i="99"/>
  <c r="C47" i="99"/>
  <c r="D47" i="99"/>
  <c r="H47" i="99"/>
  <c r="K47" i="99"/>
  <c r="L47" i="99"/>
  <c r="M47" i="99"/>
  <c r="N47" i="99"/>
  <c r="O47" i="99"/>
  <c r="P47" i="99"/>
  <c r="A47" i="99" s="1"/>
  <c r="B48" i="99"/>
  <c r="C48" i="99"/>
  <c r="D48" i="99"/>
  <c r="H48" i="99"/>
  <c r="K48" i="99"/>
  <c r="L48" i="99"/>
  <c r="M48" i="99"/>
  <c r="N48" i="99"/>
  <c r="O48" i="99"/>
  <c r="P48" i="99"/>
  <c r="A48" i="99" s="1"/>
  <c r="B49" i="99"/>
  <c r="C49" i="99"/>
  <c r="D49" i="99"/>
  <c r="H49" i="99"/>
  <c r="K49" i="99"/>
  <c r="L49" i="99"/>
  <c r="M49" i="99"/>
  <c r="N49" i="99"/>
  <c r="O49" i="99"/>
  <c r="P49" i="99"/>
  <c r="A49" i="99" s="1"/>
  <c r="B50" i="99"/>
  <c r="C50" i="99"/>
  <c r="D50" i="99"/>
  <c r="H50" i="99"/>
  <c r="K50" i="99"/>
  <c r="L50" i="99"/>
  <c r="M50" i="99"/>
  <c r="N50" i="99"/>
  <c r="O50" i="99"/>
  <c r="P50" i="99"/>
  <c r="A50" i="99" s="1"/>
  <c r="B51" i="99"/>
  <c r="C51" i="99"/>
  <c r="D51" i="99"/>
  <c r="H51" i="99"/>
  <c r="K51" i="99"/>
  <c r="L51" i="99"/>
  <c r="M51" i="99"/>
  <c r="N51" i="99"/>
  <c r="O51" i="99"/>
  <c r="P51" i="99"/>
  <c r="A51" i="99" s="1"/>
  <c r="B52" i="99"/>
  <c r="C52" i="99"/>
  <c r="D52" i="99"/>
  <c r="H52" i="99"/>
  <c r="K52" i="99"/>
  <c r="L52" i="99"/>
  <c r="M52" i="99"/>
  <c r="N52" i="99"/>
  <c r="O52" i="99"/>
  <c r="P52" i="99"/>
  <c r="A52" i="99" s="1"/>
  <c r="B53" i="99"/>
  <c r="C53" i="99"/>
  <c r="D53" i="99"/>
  <c r="H53" i="99"/>
  <c r="K53" i="99"/>
  <c r="L53" i="99"/>
  <c r="M53" i="99"/>
  <c r="N53" i="99"/>
  <c r="O53" i="99"/>
  <c r="P53" i="99"/>
  <c r="A53" i="99" s="1"/>
  <c r="B54" i="99"/>
  <c r="C54" i="99"/>
  <c r="D54" i="99"/>
  <c r="H54" i="99"/>
  <c r="K54" i="99"/>
  <c r="L54" i="99"/>
  <c r="M54" i="99"/>
  <c r="N54" i="99"/>
  <c r="O54" i="99"/>
  <c r="P54" i="99"/>
  <c r="A54" i="99" s="1"/>
  <c r="B55" i="99"/>
  <c r="C55" i="99"/>
  <c r="D55" i="99"/>
  <c r="H55" i="99"/>
  <c r="K55" i="99"/>
  <c r="L55" i="99"/>
  <c r="M55" i="99"/>
  <c r="N55" i="99"/>
  <c r="O55" i="99"/>
  <c r="P55" i="99"/>
  <c r="A55" i="99" s="1"/>
  <c r="B56" i="99"/>
  <c r="C56" i="99"/>
  <c r="D56" i="99"/>
  <c r="H56" i="99"/>
  <c r="K56" i="99"/>
  <c r="L56" i="99"/>
  <c r="M56" i="99"/>
  <c r="N56" i="99"/>
  <c r="O56" i="99"/>
  <c r="P56" i="99"/>
  <c r="A56" i="99" s="1"/>
  <c r="B57" i="99"/>
  <c r="C57" i="99"/>
  <c r="D57" i="99"/>
  <c r="H57" i="99"/>
  <c r="K57" i="99"/>
  <c r="L57" i="99"/>
  <c r="M57" i="99"/>
  <c r="N57" i="99"/>
  <c r="O57" i="99"/>
  <c r="P57" i="99"/>
  <c r="A57" i="99" s="1"/>
  <c r="B58" i="99"/>
  <c r="C58" i="99"/>
  <c r="D58" i="99"/>
  <c r="H58" i="99"/>
  <c r="K58" i="99"/>
  <c r="L58" i="99"/>
  <c r="M58" i="99"/>
  <c r="N58" i="99"/>
  <c r="O58" i="99"/>
  <c r="P58" i="99"/>
  <c r="A58" i="99" s="1"/>
  <c r="B59" i="99"/>
  <c r="C59" i="99"/>
  <c r="D59" i="99"/>
  <c r="H59" i="99"/>
  <c r="K59" i="99"/>
  <c r="L59" i="99"/>
  <c r="M59" i="99"/>
  <c r="N59" i="99"/>
  <c r="O59" i="99"/>
  <c r="P59" i="99"/>
  <c r="A59" i="99" s="1"/>
  <c r="B60" i="99"/>
  <c r="C60" i="99"/>
  <c r="D60" i="99"/>
  <c r="H60" i="99"/>
  <c r="K60" i="99"/>
  <c r="L60" i="99"/>
  <c r="M60" i="99"/>
  <c r="N60" i="99"/>
  <c r="O60" i="99"/>
  <c r="P60" i="99"/>
  <c r="A60" i="99" s="1"/>
  <c r="B61" i="99"/>
  <c r="C61" i="99"/>
  <c r="D61" i="99"/>
  <c r="H61" i="99"/>
  <c r="K61" i="99"/>
  <c r="L61" i="99"/>
  <c r="M61" i="99"/>
  <c r="N61" i="99"/>
  <c r="O61" i="99"/>
  <c r="P61" i="99"/>
  <c r="A61" i="99" s="1"/>
  <c r="B62" i="99"/>
  <c r="C62" i="99"/>
  <c r="D62" i="99"/>
  <c r="H62" i="99"/>
  <c r="K62" i="99"/>
  <c r="L62" i="99"/>
  <c r="M62" i="99"/>
  <c r="N62" i="99"/>
  <c r="O62" i="99"/>
  <c r="P62" i="99"/>
  <c r="A62" i="99" s="1"/>
  <c r="B63" i="99"/>
  <c r="C63" i="99"/>
  <c r="D63" i="99"/>
  <c r="H63" i="99"/>
  <c r="K63" i="99"/>
  <c r="L63" i="99"/>
  <c r="M63" i="99"/>
  <c r="N63" i="99"/>
  <c r="O63" i="99"/>
  <c r="P63" i="99"/>
  <c r="A63" i="99" s="1"/>
  <c r="B64" i="99"/>
  <c r="C64" i="99"/>
  <c r="D64" i="99"/>
  <c r="H64" i="99"/>
  <c r="K64" i="99"/>
  <c r="L64" i="99"/>
  <c r="M64" i="99"/>
  <c r="N64" i="99"/>
  <c r="O64" i="99"/>
  <c r="P64" i="99"/>
  <c r="A64" i="99" s="1"/>
  <c r="B65" i="99"/>
  <c r="C65" i="99"/>
  <c r="D65" i="99"/>
  <c r="H65" i="99"/>
  <c r="K65" i="99"/>
  <c r="L65" i="99"/>
  <c r="M65" i="99"/>
  <c r="N65" i="99"/>
  <c r="O65" i="99"/>
  <c r="P65" i="99"/>
  <c r="A65" i="99" s="1"/>
  <c r="B66" i="99"/>
  <c r="C66" i="99"/>
  <c r="D66" i="99"/>
  <c r="H66" i="99"/>
  <c r="K66" i="99"/>
  <c r="L66" i="99"/>
  <c r="M66" i="99"/>
  <c r="N66" i="99"/>
  <c r="O66" i="99"/>
  <c r="P66" i="99"/>
  <c r="A66" i="99" s="1"/>
  <c r="B67" i="99"/>
  <c r="C67" i="99"/>
  <c r="D67" i="99"/>
  <c r="H67" i="99"/>
  <c r="K67" i="99"/>
  <c r="L67" i="99"/>
  <c r="M67" i="99"/>
  <c r="N67" i="99"/>
  <c r="O67" i="99"/>
  <c r="P67" i="99"/>
  <c r="A67" i="99" s="1"/>
  <c r="B68" i="99"/>
  <c r="C68" i="99"/>
  <c r="D68" i="99"/>
  <c r="H68" i="99"/>
  <c r="K68" i="99"/>
  <c r="L68" i="99"/>
  <c r="M68" i="99"/>
  <c r="N68" i="99"/>
  <c r="O68" i="99"/>
  <c r="P68" i="99"/>
  <c r="A68" i="99" s="1"/>
  <c r="B69" i="99"/>
  <c r="C69" i="99"/>
  <c r="D69" i="99"/>
  <c r="H69" i="99"/>
  <c r="K69" i="99"/>
  <c r="L69" i="99"/>
  <c r="M69" i="99"/>
  <c r="N69" i="99"/>
  <c r="O69" i="99"/>
  <c r="P69" i="99"/>
  <c r="A69" i="99" s="1"/>
  <c r="B70" i="99"/>
  <c r="C70" i="99"/>
  <c r="D70" i="99"/>
  <c r="H70" i="99"/>
  <c r="K70" i="99"/>
  <c r="L70" i="99"/>
  <c r="M70" i="99"/>
  <c r="N70" i="99"/>
  <c r="O70" i="99"/>
  <c r="P70" i="99"/>
  <c r="A70" i="99" s="1"/>
  <c r="B71" i="99"/>
  <c r="C71" i="99"/>
  <c r="D71" i="99"/>
  <c r="H71" i="99"/>
  <c r="K71" i="99"/>
  <c r="L71" i="99"/>
  <c r="M71" i="99"/>
  <c r="N71" i="99"/>
  <c r="O71" i="99"/>
  <c r="P71" i="99"/>
  <c r="A71" i="99" s="1"/>
  <c r="B72" i="99"/>
  <c r="C72" i="99"/>
  <c r="D72" i="99"/>
  <c r="H72" i="99"/>
  <c r="K72" i="99"/>
  <c r="L72" i="99"/>
  <c r="M72" i="99"/>
  <c r="N72" i="99"/>
  <c r="O72" i="99"/>
  <c r="P72" i="99"/>
  <c r="A72" i="99" s="1"/>
  <c r="B73" i="99"/>
  <c r="C73" i="99"/>
  <c r="D73" i="99"/>
  <c r="H73" i="99"/>
  <c r="K73" i="99"/>
  <c r="L73" i="99"/>
  <c r="M73" i="99"/>
  <c r="N73" i="99"/>
  <c r="O73" i="99"/>
  <c r="P73" i="99"/>
  <c r="A73" i="99" s="1"/>
  <c r="B74" i="99"/>
  <c r="C74" i="99"/>
  <c r="D74" i="99"/>
  <c r="H74" i="99"/>
  <c r="K74" i="99"/>
  <c r="L74" i="99"/>
  <c r="M74" i="99"/>
  <c r="N74" i="99"/>
  <c r="O74" i="99"/>
  <c r="P74" i="99"/>
  <c r="A74" i="99" s="1"/>
  <c r="B75" i="99"/>
  <c r="C75" i="99"/>
  <c r="D75" i="99"/>
  <c r="H75" i="99"/>
  <c r="K75" i="99"/>
  <c r="L75" i="99"/>
  <c r="M75" i="99"/>
  <c r="N75" i="99"/>
  <c r="O75" i="99"/>
  <c r="P75" i="99"/>
  <c r="A75" i="99" s="1"/>
  <c r="B76" i="99"/>
  <c r="C76" i="99"/>
  <c r="D76" i="99"/>
  <c r="H76" i="99"/>
  <c r="K76" i="99"/>
  <c r="L76" i="99"/>
  <c r="M76" i="99"/>
  <c r="N76" i="99"/>
  <c r="O76" i="99"/>
  <c r="P76" i="99"/>
  <c r="A76" i="99" s="1"/>
  <c r="B77" i="99"/>
  <c r="C77" i="99"/>
  <c r="D77" i="99"/>
  <c r="H77" i="99"/>
  <c r="K77" i="99"/>
  <c r="L77" i="99"/>
  <c r="M77" i="99"/>
  <c r="N77" i="99"/>
  <c r="O77" i="99"/>
  <c r="P77" i="99"/>
  <c r="A77" i="99" s="1"/>
  <c r="B78" i="99"/>
  <c r="C78" i="99"/>
  <c r="D78" i="99"/>
  <c r="H78" i="99"/>
  <c r="K78" i="99"/>
  <c r="L78" i="99"/>
  <c r="M78" i="99"/>
  <c r="N78" i="99"/>
  <c r="O78" i="99"/>
  <c r="P78" i="99"/>
  <c r="A78" i="99" s="1"/>
  <c r="B79" i="99"/>
  <c r="C79" i="99"/>
  <c r="D79" i="99"/>
  <c r="H79" i="99"/>
  <c r="K79" i="99"/>
  <c r="L79" i="99"/>
  <c r="M79" i="99"/>
  <c r="N79" i="99"/>
  <c r="O79" i="99"/>
  <c r="P79" i="99"/>
  <c r="A79" i="99" s="1"/>
  <c r="B80" i="99"/>
  <c r="C80" i="99"/>
  <c r="D80" i="99"/>
  <c r="H80" i="99"/>
  <c r="K80" i="99"/>
  <c r="L80" i="99"/>
  <c r="M80" i="99"/>
  <c r="N80" i="99"/>
  <c r="O80" i="99"/>
  <c r="P80" i="99"/>
  <c r="A80" i="99" s="1"/>
  <c r="B81" i="99"/>
  <c r="C81" i="99"/>
  <c r="D81" i="99"/>
  <c r="H81" i="99"/>
  <c r="K81" i="99"/>
  <c r="L81" i="99"/>
  <c r="M81" i="99"/>
  <c r="N81" i="99"/>
  <c r="O81" i="99"/>
  <c r="P81" i="99"/>
  <c r="A81" i="99" s="1"/>
  <c r="B82" i="99"/>
  <c r="C82" i="99"/>
  <c r="D82" i="99"/>
  <c r="H82" i="99"/>
  <c r="K82" i="99"/>
  <c r="L82" i="99"/>
  <c r="M82" i="99"/>
  <c r="N82" i="99"/>
  <c r="O82" i="99"/>
  <c r="P82" i="99"/>
  <c r="A82" i="99" s="1"/>
  <c r="B83" i="99"/>
  <c r="C83" i="99"/>
  <c r="D83" i="99"/>
  <c r="H83" i="99"/>
  <c r="K83" i="99"/>
  <c r="L83" i="99"/>
  <c r="M83" i="99"/>
  <c r="N83" i="99"/>
  <c r="O83" i="99"/>
  <c r="P83" i="99"/>
  <c r="A83" i="99" s="1"/>
  <c r="B84" i="99"/>
  <c r="C84" i="99"/>
  <c r="D84" i="99"/>
  <c r="H84" i="99"/>
  <c r="K84" i="99"/>
  <c r="L84" i="99"/>
  <c r="M84" i="99"/>
  <c r="N84" i="99"/>
  <c r="O84" i="99"/>
  <c r="P84" i="99"/>
  <c r="A84" i="99" s="1"/>
  <c r="B85" i="99"/>
  <c r="C85" i="99"/>
  <c r="D85" i="99"/>
  <c r="H85" i="99"/>
  <c r="K85" i="99"/>
  <c r="L85" i="99"/>
  <c r="M85" i="99"/>
  <c r="N85" i="99"/>
  <c r="O85" i="99"/>
  <c r="P85" i="99"/>
  <c r="A85" i="99" s="1"/>
  <c r="B86" i="99"/>
  <c r="C86" i="99"/>
  <c r="D86" i="99"/>
  <c r="H86" i="99"/>
  <c r="K86" i="99"/>
  <c r="L86" i="99"/>
  <c r="M86" i="99"/>
  <c r="N86" i="99"/>
  <c r="O86" i="99"/>
  <c r="P86" i="99"/>
  <c r="A86" i="99" s="1"/>
  <c r="B87" i="99"/>
  <c r="C87" i="99"/>
  <c r="D87" i="99"/>
  <c r="H87" i="99"/>
  <c r="K87" i="99"/>
  <c r="L87" i="99"/>
  <c r="M87" i="99"/>
  <c r="N87" i="99"/>
  <c r="O87" i="99"/>
  <c r="P87" i="99"/>
  <c r="A87" i="99" s="1"/>
  <c r="B88" i="99"/>
  <c r="C88" i="99"/>
  <c r="D88" i="99"/>
  <c r="H88" i="99"/>
  <c r="K88" i="99"/>
  <c r="L88" i="99"/>
  <c r="M88" i="99"/>
  <c r="N88" i="99"/>
  <c r="O88" i="99"/>
  <c r="P88" i="99"/>
  <c r="A88" i="99" s="1"/>
  <c r="B89" i="99"/>
  <c r="C89" i="99"/>
  <c r="D89" i="99"/>
  <c r="H89" i="99"/>
  <c r="K89" i="99"/>
  <c r="L89" i="99"/>
  <c r="M89" i="99"/>
  <c r="N89" i="99"/>
  <c r="O89" i="99"/>
  <c r="P89" i="99"/>
  <c r="A89" i="99" s="1"/>
  <c r="B90" i="99"/>
  <c r="C90" i="99"/>
  <c r="D90" i="99"/>
  <c r="H90" i="99"/>
  <c r="K90" i="99"/>
  <c r="L90" i="99"/>
  <c r="M90" i="99"/>
  <c r="N90" i="99"/>
  <c r="O90" i="99"/>
  <c r="P90" i="99"/>
  <c r="A90" i="99" s="1"/>
  <c r="B91" i="99"/>
  <c r="C91" i="99"/>
  <c r="D91" i="99"/>
  <c r="H91" i="99"/>
  <c r="K91" i="99"/>
  <c r="L91" i="99"/>
  <c r="M91" i="99"/>
  <c r="N91" i="99"/>
  <c r="O91" i="99"/>
  <c r="P91" i="99"/>
  <c r="A91" i="99" s="1"/>
  <c r="B92" i="99"/>
  <c r="C92" i="99"/>
  <c r="D92" i="99"/>
  <c r="H92" i="99"/>
  <c r="K92" i="99"/>
  <c r="L92" i="99"/>
  <c r="M92" i="99"/>
  <c r="N92" i="99"/>
  <c r="O92" i="99"/>
  <c r="P92" i="99"/>
  <c r="A92" i="99" s="1"/>
  <c r="B93" i="99"/>
  <c r="C93" i="99"/>
  <c r="D93" i="99"/>
  <c r="B94" i="99"/>
  <c r="C94" i="99"/>
  <c r="D94" i="99"/>
  <c r="H94" i="99"/>
  <c r="K94" i="99"/>
  <c r="L94" i="99"/>
  <c r="M94" i="99"/>
  <c r="N94" i="99"/>
  <c r="O94" i="99"/>
  <c r="P94" i="99"/>
  <c r="A94" i="99" s="1"/>
  <c r="B95" i="99"/>
  <c r="C95" i="99"/>
  <c r="D95" i="99"/>
  <c r="H95" i="99"/>
  <c r="K95" i="99"/>
  <c r="L95" i="99"/>
  <c r="M95" i="99"/>
  <c r="N95" i="99"/>
  <c r="O95" i="99"/>
  <c r="P95" i="99"/>
  <c r="A95" i="99" s="1"/>
  <c r="B96" i="99"/>
  <c r="C96" i="99"/>
  <c r="D96" i="99"/>
  <c r="H96" i="99"/>
  <c r="K96" i="99"/>
  <c r="L96" i="99"/>
  <c r="M96" i="99"/>
  <c r="N96" i="99"/>
  <c r="O96" i="99"/>
  <c r="P96" i="99"/>
  <c r="A96" i="99" s="1"/>
  <c r="B97" i="99"/>
  <c r="C97" i="99"/>
  <c r="D97" i="99"/>
  <c r="H97" i="99"/>
  <c r="K97" i="99"/>
  <c r="L97" i="99"/>
  <c r="M97" i="99"/>
  <c r="N97" i="99"/>
  <c r="O97" i="99"/>
  <c r="P97" i="99"/>
  <c r="A97" i="99" s="1"/>
  <c r="B98" i="99"/>
  <c r="C98" i="99"/>
  <c r="D98" i="99"/>
  <c r="H98" i="99"/>
  <c r="K98" i="99"/>
  <c r="L98" i="99"/>
  <c r="M98" i="99"/>
  <c r="N98" i="99"/>
  <c r="O98" i="99"/>
  <c r="P98" i="99"/>
  <c r="A98" i="99" s="1"/>
  <c r="B99" i="99"/>
  <c r="C99" i="99"/>
  <c r="D99" i="99"/>
  <c r="H99" i="99"/>
  <c r="K99" i="99"/>
  <c r="L99" i="99"/>
  <c r="M99" i="99"/>
  <c r="N99" i="99"/>
  <c r="O99" i="99"/>
  <c r="P99" i="99"/>
  <c r="A99" i="99" s="1"/>
  <c r="B100" i="99"/>
  <c r="C100" i="99"/>
  <c r="D100" i="99"/>
  <c r="H100" i="99"/>
  <c r="K100" i="99"/>
  <c r="L100" i="99"/>
  <c r="M100" i="99"/>
  <c r="N100" i="99"/>
  <c r="O100" i="99"/>
  <c r="P100" i="99"/>
  <c r="A100" i="99" s="1"/>
  <c r="B101" i="99"/>
  <c r="C101" i="99"/>
  <c r="D101" i="99"/>
  <c r="H101" i="99"/>
  <c r="K101" i="99"/>
  <c r="L101" i="99"/>
  <c r="M101" i="99"/>
  <c r="N101" i="99"/>
  <c r="O101" i="99"/>
  <c r="P101" i="99"/>
  <c r="A101" i="99" s="1"/>
  <c r="B102" i="99"/>
  <c r="C102" i="99"/>
  <c r="D102" i="99"/>
  <c r="H102" i="99"/>
  <c r="K102" i="99"/>
  <c r="L102" i="99"/>
  <c r="M102" i="99"/>
  <c r="N102" i="99"/>
  <c r="O102" i="99"/>
  <c r="P102" i="99"/>
  <c r="A102" i="99" s="1"/>
  <c r="B103" i="99"/>
  <c r="C103" i="99"/>
  <c r="D103" i="99"/>
  <c r="H103" i="99"/>
  <c r="K103" i="99"/>
  <c r="L103" i="99"/>
  <c r="M103" i="99"/>
  <c r="N103" i="99"/>
  <c r="O103" i="99"/>
  <c r="P103" i="99"/>
  <c r="A103" i="99" s="1"/>
  <c r="B104" i="99"/>
  <c r="C104" i="99"/>
  <c r="D104" i="99"/>
  <c r="H104" i="99"/>
  <c r="K104" i="99"/>
  <c r="L104" i="99"/>
  <c r="M104" i="99"/>
  <c r="N104" i="99"/>
  <c r="O104" i="99"/>
  <c r="P104" i="99"/>
  <c r="A104" i="99" s="1"/>
  <c r="B105" i="99"/>
  <c r="C105" i="99"/>
  <c r="D105" i="99"/>
  <c r="H105" i="99"/>
  <c r="K105" i="99"/>
  <c r="L105" i="99"/>
  <c r="M105" i="99"/>
  <c r="N105" i="99"/>
  <c r="O105" i="99"/>
  <c r="P105" i="99"/>
  <c r="A105" i="99" s="1"/>
  <c r="B106" i="99"/>
  <c r="C106" i="99"/>
  <c r="D106" i="99"/>
  <c r="H106" i="99"/>
  <c r="K106" i="99"/>
  <c r="L106" i="99"/>
  <c r="M106" i="99"/>
  <c r="N106" i="99"/>
  <c r="O106" i="99"/>
  <c r="P106" i="99"/>
  <c r="A106" i="99" s="1"/>
  <c r="B107" i="99"/>
  <c r="C107" i="99"/>
  <c r="D107" i="99"/>
  <c r="H107" i="99"/>
  <c r="K107" i="99"/>
  <c r="L107" i="99"/>
  <c r="M107" i="99"/>
  <c r="N107" i="99"/>
  <c r="O107" i="99"/>
  <c r="P107" i="99"/>
  <c r="A107" i="99" s="1"/>
  <c r="B108" i="99"/>
  <c r="C108" i="99"/>
  <c r="D108" i="99"/>
  <c r="H108" i="99"/>
  <c r="K108" i="99"/>
  <c r="L108" i="99"/>
  <c r="M108" i="99"/>
  <c r="N108" i="99"/>
  <c r="O108" i="99"/>
  <c r="P108" i="99"/>
  <c r="A108" i="99" s="1"/>
  <c r="B109" i="99"/>
  <c r="C109" i="99"/>
  <c r="D109" i="99"/>
  <c r="H109" i="99"/>
  <c r="K109" i="99"/>
  <c r="L109" i="99"/>
  <c r="M109" i="99"/>
  <c r="N109" i="99"/>
  <c r="O109" i="99"/>
  <c r="P109" i="99"/>
  <c r="A109" i="99" s="1"/>
  <c r="B110" i="99"/>
  <c r="C110" i="99"/>
  <c r="D110" i="99"/>
  <c r="H110" i="99"/>
  <c r="K110" i="99"/>
  <c r="L110" i="99"/>
  <c r="M110" i="99"/>
  <c r="N110" i="99"/>
  <c r="O110" i="99"/>
  <c r="P110" i="99"/>
  <c r="A110" i="99" s="1"/>
  <c r="B111" i="99"/>
  <c r="C111" i="99"/>
  <c r="D111" i="99"/>
  <c r="H111" i="99"/>
  <c r="K111" i="99"/>
  <c r="L111" i="99"/>
  <c r="M111" i="99"/>
  <c r="N111" i="99"/>
  <c r="O111" i="99"/>
  <c r="P111" i="99"/>
  <c r="A111" i="99" s="1"/>
  <c r="B112" i="99"/>
  <c r="C112" i="99"/>
  <c r="D112" i="99"/>
  <c r="H112" i="99"/>
  <c r="K112" i="99"/>
  <c r="L112" i="99"/>
  <c r="M112" i="99"/>
  <c r="N112" i="99"/>
  <c r="O112" i="99"/>
  <c r="P112" i="99"/>
  <c r="A112" i="99" s="1"/>
  <c r="B113" i="99"/>
  <c r="C113" i="99"/>
  <c r="D113" i="99"/>
  <c r="H113" i="99"/>
  <c r="K113" i="99"/>
  <c r="L113" i="99"/>
  <c r="M113" i="99"/>
  <c r="N113" i="99"/>
  <c r="O113" i="99"/>
  <c r="P113" i="99"/>
  <c r="A113" i="99" s="1"/>
  <c r="B114" i="99"/>
  <c r="C114" i="99"/>
  <c r="D114" i="99"/>
  <c r="H114" i="99"/>
  <c r="K114" i="99"/>
  <c r="L114" i="99"/>
  <c r="M114" i="99"/>
  <c r="N114" i="99"/>
  <c r="O114" i="99"/>
  <c r="P114" i="99"/>
  <c r="A114" i="99" s="1"/>
  <c r="B115" i="99"/>
  <c r="C115" i="99"/>
  <c r="D115" i="99"/>
  <c r="H115" i="99"/>
  <c r="K115" i="99"/>
  <c r="L115" i="99"/>
  <c r="M115" i="99"/>
  <c r="N115" i="99"/>
  <c r="O115" i="99"/>
  <c r="P115" i="99"/>
  <c r="A115" i="99" s="1"/>
  <c r="B16" i="41"/>
  <c r="C16" i="41"/>
  <c r="D16" i="41"/>
  <c r="B17" i="41"/>
  <c r="C17" i="41"/>
  <c r="D17" i="41"/>
  <c r="B18" i="41"/>
  <c r="C18" i="41"/>
  <c r="D18" i="41"/>
  <c r="B19" i="41"/>
  <c r="C19" i="41"/>
  <c r="D19" i="41"/>
  <c r="H19" i="41"/>
  <c r="K19" i="41"/>
  <c r="L19" i="41"/>
  <c r="M19" i="41"/>
  <c r="N19" i="41"/>
  <c r="O19" i="41"/>
  <c r="P19" i="41"/>
  <c r="A19" i="41" s="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H32" i="41"/>
  <c r="K32" i="41"/>
  <c r="L32" i="41"/>
  <c r="M32" i="41"/>
  <c r="N32" i="41"/>
  <c r="O32" i="41"/>
  <c r="P32" i="41"/>
  <c r="A32" i="41" s="1"/>
  <c r="B33" i="41"/>
  <c r="C33" i="41"/>
  <c r="D33" i="41"/>
  <c r="B34" i="41"/>
  <c r="C34" i="41"/>
  <c r="D34" i="41"/>
  <c r="B35" i="41"/>
  <c r="C35" i="41"/>
  <c r="D35" i="41"/>
  <c r="B36" i="41"/>
  <c r="C36" i="41"/>
  <c r="D36" i="41"/>
  <c r="H36" i="41"/>
  <c r="K36" i="41"/>
  <c r="L36" i="41"/>
  <c r="M36" i="41"/>
  <c r="N36" i="41"/>
  <c r="O36" i="41"/>
  <c r="P36" i="41"/>
  <c r="A36" i="41" s="1"/>
  <c r="B37" i="41"/>
  <c r="C37" i="41"/>
  <c r="D37" i="41"/>
  <c r="B38" i="41"/>
  <c r="C38" i="41"/>
  <c r="D38" i="41"/>
  <c r="B39" i="41"/>
  <c r="C39" i="41"/>
  <c r="D39" i="41"/>
  <c r="B40" i="41"/>
  <c r="C40" i="41"/>
  <c r="D40" i="41"/>
  <c r="B41" i="41"/>
  <c r="C41" i="41"/>
  <c r="D41" i="41"/>
  <c r="B42" i="41"/>
  <c r="C42" i="41"/>
  <c r="D42" i="41"/>
  <c r="B43" i="41"/>
  <c r="C43" i="41"/>
  <c r="D43" i="41"/>
  <c r="B44" i="41"/>
  <c r="C44" i="41"/>
  <c r="D44" i="41"/>
  <c r="B45" i="41"/>
  <c r="C45" i="41"/>
  <c r="D45" i="41"/>
  <c r="B46" i="41"/>
  <c r="C46" i="41"/>
  <c r="D46" i="41"/>
  <c r="H46" i="41"/>
  <c r="K46" i="41"/>
  <c r="L46" i="41"/>
  <c r="M46" i="41"/>
  <c r="N46" i="41"/>
  <c r="O46" i="41"/>
  <c r="P46" i="41"/>
  <c r="A46" i="41" s="1"/>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H56" i="41"/>
  <c r="K56" i="41"/>
  <c r="L56" i="41"/>
  <c r="M56" i="41"/>
  <c r="N56" i="41"/>
  <c r="O56" i="41"/>
  <c r="P56" i="41"/>
  <c r="A56" i="41" s="1"/>
  <c r="B57" i="41"/>
  <c r="C57" i="41"/>
  <c r="D57" i="41"/>
  <c r="B58" i="41"/>
  <c r="C58" i="41"/>
  <c r="D58" i="41"/>
  <c r="H58" i="41"/>
  <c r="K58" i="41"/>
  <c r="L58" i="41"/>
  <c r="M58" i="41"/>
  <c r="N58" i="41"/>
  <c r="O58" i="41"/>
  <c r="P58" i="41"/>
  <c r="A58" i="41" s="1"/>
  <c r="B59" i="41"/>
  <c r="C59" i="41"/>
  <c r="D59" i="41"/>
  <c r="B60" i="41"/>
  <c r="C60" i="41"/>
  <c r="D60" i="41"/>
  <c r="B61" i="41"/>
  <c r="C61" i="41"/>
  <c r="D61" i="41"/>
  <c r="B62" i="41"/>
  <c r="C62" i="41"/>
  <c r="D62" i="41"/>
  <c r="B63" i="41"/>
  <c r="C63" i="41"/>
  <c r="D63" i="41"/>
  <c r="B64" i="41"/>
  <c r="C64" i="41"/>
  <c r="D64" i="41"/>
  <c r="B65" i="41"/>
  <c r="C65" i="41"/>
  <c r="D65" i="41"/>
  <c r="B66" i="41"/>
  <c r="C66" i="41"/>
  <c r="D66" i="41"/>
  <c r="H66" i="41"/>
  <c r="K66" i="41"/>
  <c r="L66" i="41"/>
  <c r="M66" i="41"/>
  <c r="N66" i="41"/>
  <c r="O66" i="41"/>
  <c r="P66" i="41"/>
  <c r="A66" i="41" s="1"/>
  <c r="B67" i="41"/>
  <c r="C67" i="41"/>
  <c r="D67" i="41"/>
  <c r="B68" i="41"/>
  <c r="C68" i="41"/>
  <c r="D68" i="41"/>
  <c r="B69" i="41"/>
  <c r="C69" i="41"/>
  <c r="D69" i="41"/>
  <c r="B70" i="41"/>
  <c r="C70" i="41"/>
  <c r="D70" i="41"/>
  <c r="B71" i="41"/>
  <c r="C71" i="41"/>
  <c r="D71" i="41"/>
  <c r="B72" i="41"/>
  <c r="C72" i="41"/>
  <c r="D72" i="41"/>
  <c r="B73" i="41"/>
  <c r="C73" i="41"/>
  <c r="D73" i="41"/>
  <c r="B74" i="41"/>
  <c r="C74" i="41"/>
  <c r="D74" i="41"/>
  <c r="B75" i="41"/>
  <c r="C75" i="41"/>
  <c r="D75" i="41"/>
  <c r="B76" i="41"/>
  <c r="C76" i="41"/>
  <c r="D76" i="41"/>
  <c r="B77" i="41"/>
  <c r="C77" i="41"/>
  <c r="D77" i="41"/>
  <c r="B78" i="41"/>
  <c r="C78" i="41"/>
  <c r="D78" i="41"/>
  <c r="B79" i="41"/>
  <c r="C79" i="41"/>
  <c r="D79" i="41"/>
  <c r="H79" i="41"/>
  <c r="K79" i="41"/>
  <c r="L79" i="41"/>
  <c r="M79" i="41"/>
  <c r="N79" i="41"/>
  <c r="O79" i="41"/>
  <c r="P79" i="41"/>
  <c r="A79" i="41" s="1"/>
  <c r="B80" i="41"/>
  <c r="C80" i="41"/>
  <c r="D80" i="41"/>
  <c r="B81" i="41"/>
  <c r="C81" i="41"/>
  <c r="D81" i="41"/>
  <c r="B82" i="41"/>
  <c r="C82" i="41"/>
  <c r="D82" i="41"/>
  <c r="B83" i="41"/>
  <c r="C83" i="41"/>
  <c r="D83" i="41"/>
  <c r="B84" i="41"/>
  <c r="C84" i="41"/>
  <c r="D84" i="41"/>
  <c r="B85" i="41"/>
  <c r="C85" i="41"/>
  <c r="D85" i="41"/>
  <c r="B86" i="41"/>
  <c r="C86" i="41"/>
  <c r="D86" i="41"/>
  <c r="B87" i="41"/>
  <c r="C87" i="41"/>
  <c r="D87" i="41"/>
  <c r="B88" i="41"/>
  <c r="C88" i="41"/>
  <c r="D88" i="41"/>
  <c r="B89" i="41"/>
  <c r="C89" i="41"/>
  <c r="D89" i="41"/>
  <c r="H89" i="41"/>
  <c r="K89" i="41"/>
  <c r="L89" i="41"/>
  <c r="M89" i="41"/>
  <c r="N89" i="41"/>
  <c r="O89" i="41"/>
  <c r="P89" i="41"/>
  <c r="A89" i="41" s="1"/>
  <c r="B90" i="41"/>
  <c r="C90" i="41"/>
  <c r="D90" i="41"/>
  <c r="B91" i="41"/>
  <c r="C91" i="41"/>
  <c r="D91" i="41"/>
  <c r="B92" i="41"/>
  <c r="C92" i="41"/>
  <c r="D92" i="41"/>
  <c r="H92" i="41"/>
  <c r="K92" i="41"/>
  <c r="L92" i="41"/>
  <c r="M92" i="41"/>
  <c r="N92" i="41"/>
  <c r="O92" i="41"/>
  <c r="P92" i="41"/>
  <c r="A92" i="41" s="1"/>
  <c r="B93" i="41"/>
  <c r="C93" i="41"/>
  <c r="D93" i="41"/>
  <c r="H93" i="41"/>
  <c r="K93" i="41"/>
  <c r="L93" i="41"/>
  <c r="M93" i="41"/>
  <c r="N93" i="41"/>
  <c r="O93" i="41"/>
  <c r="P93" i="41"/>
  <c r="A93" i="41" s="1"/>
  <c r="B94" i="41"/>
  <c r="C94" i="41"/>
  <c r="D94" i="41"/>
  <c r="B95" i="41"/>
  <c r="C95" i="41"/>
  <c r="D95" i="41"/>
  <c r="B96" i="41"/>
  <c r="C96" i="41"/>
  <c r="D96" i="41"/>
  <c r="H96" i="41"/>
  <c r="K96" i="41"/>
  <c r="L96" i="41"/>
  <c r="M96" i="41"/>
  <c r="N96" i="41"/>
  <c r="O96" i="41"/>
  <c r="P96" i="41"/>
  <c r="A96" i="41" s="1"/>
  <c r="B97" i="41"/>
  <c r="C97" i="41"/>
  <c r="D97" i="41"/>
  <c r="B98" i="41"/>
  <c r="C98" i="41"/>
  <c r="D98" i="41"/>
  <c r="B99" i="41"/>
  <c r="C99" i="41"/>
  <c r="D99" i="41"/>
  <c r="B100" i="41"/>
  <c r="C100" i="41"/>
  <c r="D100" i="41"/>
  <c r="B101" i="41"/>
  <c r="C101" i="41"/>
  <c r="D101" i="41"/>
  <c r="B102" i="41"/>
  <c r="C102" i="41"/>
  <c r="D102" i="41"/>
  <c r="B103" i="41"/>
  <c r="C103" i="41"/>
  <c r="D103" i="41"/>
  <c r="B104" i="41"/>
  <c r="C104" i="41"/>
  <c r="D104" i="41"/>
  <c r="B105" i="41"/>
  <c r="C105" i="41"/>
  <c r="D105" i="41"/>
  <c r="B106" i="41"/>
  <c r="C106" i="41"/>
  <c r="D106" i="41"/>
  <c r="H106" i="41"/>
  <c r="K106" i="41"/>
  <c r="L106" i="41"/>
  <c r="M106" i="41"/>
  <c r="N106" i="41"/>
  <c r="O106" i="41"/>
  <c r="P106" i="41"/>
  <c r="A106" i="41" s="1"/>
  <c r="B107" i="41"/>
  <c r="C107" i="41"/>
  <c r="D107" i="41"/>
  <c r="B108" i="41"/>
  <c r="C108" i="41"/>
  <c r="D108" i="41"/>
  <c r="B109" i="41"/>
  <c r="C109" i="41"/>
  <c r="D109" i="41"/>
  <c r="H109" i="41"/>
  <c r="K109" i="41"/>
  <c r="L109" i="41"/>
  <c r="M109" i="41"/>
  <c r="N109" i="41"/>
  <c r="O109" i="41"/>
  <c r="P109" i="41"/>
  <c r="A109" i="41" s="1"/>
  <c r="B110" i="41"/>
  <c r="C110" i="41"/>
  <c r="D110" i="41"/>
  <c r="B111" i="41"/>
  <c r="C111" i="41"/>
  <c r="D111" i="41"/>
  <c r="B112" i="41"/>
  <c r="C112" i="41"/>
  <c r="D112" i="41"/>
  <c r="B113" i="41"/>
  <c r="C113" i="41"/>
  <c r="D113" i="41"/>
  <c r="B114" i="41"/>
  <c r="C114" i="41"/>
  <c r="D114" i="41"/>
  <c r="B115" i="41"/>
  <c r="C115" i="41"/>
  <c r="D115" i="41"/>
  <c r="H54" i="5"/>
  <c r="K54" i="5" s="1"/>
  <c r="K54" i="41" s="1"/>
  <c r="L54" i="5"/>
  <c r="L54" i="41" s="1"/>
  <c r="N54" i="5"/>
  <c r="N54" i="41" s="1"/>
  <c r="O54" i="5"/>
  <c r="O54" i="41" s="1"/>
  <c r="B16" i="43"/>
  <c r="C16" i="43"/>
  <c r="D16" i="43"/>
  <c r="H16" i="43"/>
  <c r="K16" i="43"/>
  <c r="L16" i="43"/>
  <c r="M16" i="43"/>
  <c r="N16" i="43"/>
  <c r="O16" i="43"/>
  <c r="P16" i="43"/>
  <c r="A16" i="43" s="1"/>
  <c r="B17" i="43"/>
  <c r="C17" i="43"/>
  <c r="D17" i="43"/>
  <c r="H17" i="43"/>
  <c r="K17" i="43"/>
  <c r="L17" i="43"/>
  <c r="M17" i="43"/>
  <c r="N17" i="43"/>
  <c r="O17" i="43"/>
  <c r="P17" i="43"/>
  <c r="A17" i="43" s="1"/>
  <c r="B18" i="43"/>
  <c r="C18" i="43"/>
  <c r="D18" i="43"/>
  <c r="H18" i="43"/>
  <c r="K18" i="43"/>
  <c r="L18" i="43"/>
  <c r="M18" i="43"/>
  <c r="N18" i="43"/>
  <c r="O18" i="43"/>
  <c r="P18" i="43"/>
  <c r="A18" i="43" s="1"/>
  <c r="B19" i="43"/>
  <c r="C19" i="43"/>
  <c r="D19" i="43"/>
  <c r="H19" i="43"/>
  <c r="K19" i="43"/>
  <c r="L19" i="43"/>
  <c r="M19" i="43"/>
  <c r="N19" i="43"/>
  <c r="O19" i="43"/>
  <c r="P19" i="43"/>
  <c r="A19" i="43" s="1"/>
  <c r="B20" i="43"/>
  <c r="C20" i="43"/>
  <c r="D20" i="43"/>
  <c r="H20" i="43"/>
  <c r="K20" i="43"/>
  <c r="L20" i="43"/>
  <c r="M20" i="43"/>
  <c r="N20" i="43"/>
  <c r="O20" i="43"/>
  <c r="P20" i="43"/>
  <c r="A20" i="43" s="1"/>
  <c r="B21" i="43"/>
  <c r="C21" i="43"/>
  <c r="D21" i="43"/>
  <c r="H21" i="43"/>
  <c r="K21" i="43"/>
  <c r="L21" i="43"/>
  <c r="M21" i="43"/>
  <c r="N21" i="43"/>
  <c r="O21" i="43"/>
  <c r="P21" i="43"/>
  <c r="A21" i="43" s="1"/>
  <c r="B22" i="43"/>
  <c r="C22" i="43"/>
  <c r="D22" i="43"/>
  <c r="H22" i="43"/>
  <c r="K22" i="43"/>
  <c r="L22" i="43"/>
  <c r="M22" i="43"/>
  <c r="N22" i="43"/>
  <c r="O22" i="43"/>
  <c r="P22" i="43"/>
  <c r="A22" i="43" s="1"/>
  <c r="B23" i="43"/>
  <c r="C23" i="43"/>
  <c r="D23" i="43"/>
  <c r="H23" i="43"/>
  <c r="K23" i="43"/>
  <c r="L23" i="43"/>
  <c r="M23" i="43"/>
  <c r="N23" i="43"/>
  <c r="O23" i="43"/>
  <c r="P23" i="43"/>
  <c r="A23" i="43" s="1"/>
  <c r="B24" i="43"/>
  <c r="C24" i="43"/>
  <c r="D24" i="43"/>
  <c r="H24" i="43"/>
  <c r="K24" i="43"/>
  <c r="L24" i="43"/>
  <c r="M24" i="43"/>
  <c r="N24" i="43"/>
  <c r="O24" i="43"/>
  <c r="P24" i="43"/>
  <c r="A24" i="43" s="1"/>
  <c r="B25" i="43"/>
  <c r="C25" i="43"/>
  <c r="D25" i="43"/>
  <c r="H25" i="43"/>
  <c r="K25" i="43"/>
  <c r="L25" i="43"/>
  <c r="M25" i="43"/>
  <c r="N25" i="43"/>
  <c r="O25" i="43"/>
  <c r="P25" i="43"/>
  <c r="A25" i="43" s="1"/>
  <c r="B26" i="43"/>
  <c r="C26" i="43"/>
  <c r="D26" i="43"/>
  <c r="H26" i="43"/>
  <c r="K26" i="43"/>
  <c r="L26" i="43"/>
  <c r="M26" i="43"/>
  <c r="N26" i="43"/>
  <c r="O26" i="43"/>
  <c r="P26" i="43"/>
  <c r="A26" i="43" s="1"/>
  <c r="B27" i="43"/>
  <c r="C27" i="43"/>
  <c r="D27" i="43"/>
  <c r="H27" i="43"/>
  <c r="K27" i="43"/>
  <c r="L27" i="43"/>
  <c r="M27" i="43"/>
  <c r="N27" i="43"/>
  <c r="O27" i="43"/>
  <c r="P27" i="43"/>
  <c r="A27" i="43" s="1"/>
  <c r="B28" i="43"/>
  <c r="C28" i="43"/>
  <c r="D28" i="43"/>
  <c r="H28" i="43"/>
  <c r="K28" i="43"/>
  <c r="L28" i="43"/>
  <c r="M28" i="43"/>
  <c r="N28" i="43"/>
  <c r="O28" i="43"/>
  <c r="P28" i="43"/>
  <c r="A28" i="43" s="1"/>
  <c r="B29" i="43"/>
  <c r="C29" i="43"/>
  <c r="D29" i="43"/>
  <c r="H29" i="43"/>
  <c r="K29" i="43"/>
  <c r="L29" i="43"/>
  <c r="M29" i="43"/>
  <c r="N29" i="43"/>
  <c r="O29" i="43"/>
  <c r="P29" i="43"/>
  <c r="A29" i="43" s="1"/>
  <c r="B30" i="43"/>
  <c r="C30" i="43"/>
  <c r="D30" i="43"/>
  <c r="H30" i="43"/>
  <c r="K30" i="43"/>
  <c r="L30" i="43"/>
  <c r="M30" i="43"/>
  <c r="N30" i="43"/>
  <c r="O30" i="43"/>
  <c r="P30" i="43"/>
  <c r="A30" i="43" s="1"/>
  <c r="B31" i="43"/>
  <c r="C31" i="43"/>
  <c r="D31" i="43"/>
  <c r="H31" i="43"/>
  <c r="K31" i="43"/>
  <c r="L31" i="43"/>
  <c r="M31" i="43"/>
  <c r="N31" i="43"/>
  <c r="O31" i="43"/>
  <c r="P31" i="43"/>
  <c r="A31" i="43" s="1"/>
  <c r="B32" i="43"/>
  <c r="C32" i="43"/>
  <c r="D32" i="43"/>
  <c r="H32" i="43"/>
  <c r="K32" i="43"/>
  <c r="L32" i="43"/>
  <c r="M32" i="43"/>
  <c r="N32" i="43"/>
  <c r="O32" i="43"/>
  <c r="P32" i="43"/>
  <c r="A32" i="43" s="1"/>
  <c r="B33" i="43"/>
  <c r="C33" i="43"/>
  <c r="D33" i="43"/>
  <c r="H33" i="43"/>
  <c r="K33" i="43"/>
  <c r="L33" i="43"/>
  <c r="M33" i="43"/>
  <c r="N33" i="43"/>
  <c r="O33" i="43"/>
  <c r="P33" i="43"/>
  <c r="A33" i="43" s="1"/>
  <c r="B34" i="43"/>
  <c r="C34" i="43"/>
  <c r="D34" i="43"/>
  <c r="H34" i="43"/>
  <c r="K34" i="43"/>
  <c r="L34" i="43"/>
  <c r="M34" i="43"/>
  <c r="N34" i="43"/>
  <c r="O34" i="43"/>
  <c r="P34" i="43"/>
  <c r="A34" i="43" s="1"/>
  <c r="B35" i="43"/>
  <c r="C35" i="43"/>
  <c r="D35" i="43"/>
  <c r="H35" i="43"/>
  <c r="K35" i="43"/>
  <c r="L35" i="43"/>
  <c r="M35" i="43"/>
  <c r="N35" i="43"/>
  <c r="O35" i="43"/>
  <c r="P35" i="43"/>
  <c r="A35" i="43" s="1"/>
  <c r="B36" i="43"/>
  <c r="C36" i="43"/>
  <c r="D36" i="43"/>
  <c r="H36" i="43"/>
  <c r="K36" i="43"/>
  <c r="L36" i="43"/>
  <c r="M36" i="43"/>
  <c r="N36" i="43"/>
  <c r="O36" i="43"/>
  <c r="P36" i="43"/>
  <c r="A36" i="43" s="1"/>
  <c r="B16" i="100"/>
  <c r="C16" i="100"/>
  <c r="D16" i="100"/>
  <c r="H16" i="100"/>
  <c r="K16" i="100"/>
  <c r="L16" i="100"/>
  <c r="M16" i="100"/>
  <c r="N16" i="100"/>
  <c r="O16" i="100"/>
  <c r="P16" i="100"/>
  <c r="A16" i="100" s="1"/>
  <c r="B17" i="100"/>
  <c r="C17" i="100"/>
  <c r="D17" i="100"/>
  <c r="H17" i="100"/>
  <c r="K17" i="100"/>
  <c r="L17" i="100"/>
  <c r="M17" i="100"/>
  <c r="N17" i="100"/>
  <c r="O17" i="100"/>
  <c r="P17" i="100"/>
  <c r="A17" i="100" s="1"/>
  <c r="B18" i="100"/>
  <c r="C18" i="100"/>
  <c r="D18" i="100"/>
  <c r="H18" i="100"/>
  <c r="K18" i="100"/>
  <c r="L18" i="100"/>
  <c r="M18" i="100"/>
  <c r="N18" i="100"/>
  <c r="O18" i="100"/>
  <c r="P18" i="100"/>
  <c r="A18" i="100" s="1"/>
  <c r="B19" i="100"/>
  <c r="C19" i="100"/>
  <c r="D19" i="100"/>
  <c r="H19" i="100"/>
  <c r="K19" i="100"/>
  <c r="L19" i="100"/>
  <c r="M19" i="100"/>
  <c r="N19" i="100"/>
  <c r="O19" i="100"/>
  <c r="P19" i="100"/>
  <c r="A19" i="100" s="1"/>
  <c r="B20" i="100"/>
  <c r="C20" i="100"/>
  <c r="D20" i="100"/>
  <c r="H20" i="100"/>
  <c r="K20" i="100"/>
  <c r="L20" i="100"/>
  <c r="M20" i="100"/>
  <c r="N20" i="100"/>
  <c r="O20" i="100"/>
  <c r="P20" i="100"/>
  <c r="A20" i="100" s="1"/>
  <c r="B21" i="100"/>
  <c r="C21" i="100"/>
  <c r="D21" i="100"/>
  <c r="H21" i="100"/>
  <c r="K21" i="100"/>
  <c r="L21" i="100"/>
  <c r="M21" i="100"/>
  <c r="N21" i="100"/>
  <c r="O21" i="100"/>
  <c r="P21" i="100"/>
  <c r="A21" i="100" s="1"/>
  <c r="B22" i="100"/>
  <c r="C22" i="100"/>
  <c r="D22" i="100"/>
  <c r="H22" i="100"/>
  <c r="K22" i="100"/>
  <c r="L22" i="100"/>
  <c r="M22" i="100"/>
  <c r="N22" i="100"/>
  <c r="O22" i="100"/>
  <c r="P22" i="100"/>
  <c r="A22" i="100" s="1"/>
  <c r="B23" i="100"/>
  <c r="C23" i="100"/>
  <c r="D23" i="100"/>
  <c r="H23" i="100"/>
  <c r="K23" i="100"/>
  <c r="L23" i="100"/>
  <c r="M23" i="100"/>
  <c r="N23" i="100"/>
  <c r="O23" i="100"/>
  <c r="P23" i="100"/>
  <c r="A23" i="100" s="1"/>
  <c r="B24" i="100"/>
  <c r="C24" i="100"/>
  <c r="D24" i="100"/>
  <c r="H24" i="100"/>
  <c r="K24" i="100"/>
  <c r="L24" i="100"/>
  <c r="M24" i="100"/>
  <c r="N24" i="100"/>
  <c r="O24" i="100"/>
  <c r="P24" i="100"/>
  <c r="A24" i="100" s="1"/>
  <c r="B25" i="100"/>
  <c r="C25" i="100"/>
  <c r="D25" i="100"/>
  <c r="H25" i="100"/>
  <c r="K25" i="100"/>
  <c r="L25" i="100"/>
  <c r="M25" i="100"/>
  <c r="N25" i="100"/>
  <c r="O25" i="100"/>
  <c r="P25" i="100"/>
  <c r="A25" i="100" s="1"/>
  <c r="B26" i="100"/>
  <c r="C26" i="100"/>
  <c r="D26" i="100"/>
  <c r="H26" i="100"/>
  <c r="K26" i="100"/>
  <c r="L26" i="100"/>
  <c r="M26" i="100"/>
  <c r="N26" i="100"/>
  <c r="O26" i="100"/>
  <c r="P26" i="100"/>
  <c r="A26" i="100" s="1"/>
  <c r="B27" i="100"/>
  <c r="C27" i="100"/>
  <c r="D27" i="100"/>
  <c r="B28" i="100"/>
  <c r="C28" i="100"/>
  <c r="D28" i="100"/>
  <c r="H28" i="100"/>
  <c r="K28" i="100"/>
  <c r="L28" i="100"/>
  <c r="M28" i="100"/>
  <c r="N28" i="100"/>
  <c r="O28" i="100"/>
  <c r="P28" i="100"/>
  <c r="A28" i="100" s="1"/>
  <c r="B29" i="100"/>
  <c r="C29" i="100"/>
  <c r="D29" i="100"/>
  <c r="B30" i="100"/>
  <c r="C30" i="100"/>
  <c r="D30" i="100"/>
  <c r="H30" i="100"/>
  <c r="K30" i="100"/>
  <c r="L30" i="100"/>
  <c r="M30" i="100"/>
  <c r="N30" i="100"/>
  <c r="O30" i="100"/>
  <c r="P30" i="100"/>
  <c r="A30" i="100" s="1"/>
  <c r="B31" i="100"/>
  <c r="C31" i="100"/>
  <c r="D31" i="100"/>
  <c r="H31" i="100"/>
  <c r="K31" i="100"/>
  <c r="L31" i="100"/>
  <c r="M31" i="100"/>
  <c r="N31" i="100"/>
  <c r="O31" i="100"/>
  <c r="P31" i="100"/>
  <c r="A31" i="100" s="1"/>
  <c r="B32" i="100"/>
  <c r="C32" i="100"/>
  <c r="D32" i="100"/>
  <c r="H32" i="100"/>
  <c r="K32" i="100"/>
  <c r="L32" i="100"/>
  <c r="M32" i="100"/>
  <c r="N32" i="100"/>
  <c r="O32" i="100"/>
  <c r="P32" i="100"/>
  <c r="A32" i="100" s="1"/>
  <c r="B33" i="100"/>
  <c r="C33" i="100"/>
  <c r="D33" i="100"/>
  <c r="H33" i="100"/>
  <c r="K33" i="100"/>
  <c r="L33" i="100"/>
  <c r="M33" i="100"/>
  <c r="N33" i="100"/>
  <c r="O33" i="100"/>
  <c r="P33" i="100"/>
  <c r="A33" i="100" s="1"/>
  <c r="B34" i="100"/>
  <c r="C34" i="100"/>
  <c r="D34" i="100"/>
  <c r="H34" i="100"/>
  <c r="K34" i="100"/>
  <c r="L34" i="100"/>
  <c r="M34" i="100"/>
  <c r="N34" i="100"/>
  <c r="O34" i="100"/>
  <c r="P34" i="100"/>
  <c r="A34" i="100" s="1"/>
  <c r="B35" i="100"/>
  <c r="C35" i="100"/>
  <c r="D35" i="100"/>
  <c r="H35" i="100"/>
  <c r="K35" i="100"/>
  <c r="L35" i="100"/>
  <c r="M35" i="100"/>
  <c r="N35" i="100"/>
  <c r="O35" i="100"/>
  <c r="P35" i="100"/>
  <c r="A35" i="100" s="1"/>
  <c r="B36" i="100"/>
  <c r="C36" i="100"/>
  <c r="D36" i="100"/>
  <c r="H36" i="100"/>
  <c r="K36" i="100"/>
  <c r="L36" i="100"/>
  <c r="M36" i="100"/>
  <c r="N36" i="100"/>
  <c r="O36" i="100"/>
  <c r="P36" i="100"/>
  <c r="A36" i="100" s="1"/>
  <c r="B16" i="6"/>
  <c r="C16" i="6"/>
  <c r="D16" i="6"/>
  <c r="B17" i="6"/>
  <c r="C17" i="6"/>
  <c r="D17" i="6"/>
  <c r="B18" i="6"/>
  <c r="C18" i="6"/>
  <c r="D18" i="6"/>
  <c r="B19" i="6"/>
  <c r="C19" i="6"/>
  <c r="D19" i="6"/>
  <c r="B20" i="6"/>
  <c r="C20" i="6"/>
  <c r="D20" i="6"/>
  <c r="B21" i="6"/>
  <c r="C21" i="6"/>
  <c r="D21" i="6"/>
  <c r="B22" i="6"/>
  <c r="C22" i="6"/>
  <c r="D22" i="6"/>
  <c r="B23" i="6"/>
  <c r="C23" i="6"/>
  <c r="D23" i="6"/>
  <c r="B24" i="6"/>
  <c r="C24" i="6"/>
  <c r="D24" i="6"/>
  <c r="H24" i="6"/>
  <c r="K24" i="6"/>
  <c r="L24" i="6"/>
  <c r="M24" i="6"/>
  <c r="N24" i="6"/>
  <c r="O24" i="6"/>
  <c r="P24" i="6"/>
  <c r="A24" i="6" s="1"/>
  <c r="B25" i="6"/>
  <c r="C25" i="6"/>
  <c r="D25" i="6"/>
  <c r="B26" i="6"/>
  <c r="C26" i="6"/>
  <c r="D26" i="6"/>
  <c r="B27" i="6"/>
  <c r="C27" i="6"/>
  <c r="D27" i="6"/>
  <c r="H27" i="6"/>
  <c r="K27" i="6"/>
  <c r="L27" i="6"/>
  <c r="M27" i="6"/>
  <c r="N27" i="6"/>
  <c r="O27" i="6"/>
  <c r="P27" i="6"/>
  <c r="A27" i="6" s="1"/>
  <c r="B28" i="6"/>
  <c r="C28" i="6"/>
  <c r="D28" i="6"/>
  <c r="B29" i="6"/>
  <c r="C29" i="6"/>
  <c r="D29" i="6"/>
  <c r="H29" i="6"/>
  <c r="K29" i="6"/>
  <c r="L29" i="6"/>
  <c r="M29" i="6"/>
  <c r="N29" i="6"/>
  <c r="O29" i="6"/>
  <c r="P29" i="6"/>
  <c r="A29" i="6" s="1"/>
  <c r="B30" i="6"/>
  <c r="C30" i="6"/>
  <c r="D30" i="6"/>
  <c r="H30" i="6"/>
  <c r="K30" i="6"/>
  <c r="L30" i="6"/>
  <c r="M30" i="6"/>
  <c r="N30" i="6"/>
  <c r="O30" i="6"/>
  <c r="P30" i="6"/>
  <c r="A30" i="6" s="1"/>
  <c r="B31" i="6"/>
  <c r="C31" i="6"/>
  <c r="D31" i="6"/>
  <c r="B32" i="6"/>
  <c r="C32" i="6"/>
  <c r="D32" i="6"/>
  <c r="B33" i="6"/>
  <c r="C33" i="6"/>
  <c r="D33" i="6"/>
  <c r="H33" i="6"/>
  <c r="K33" i="6"/>
  <c r="L33" i="6"/>
  <c r="M33" i="6"/>
  <c r="N33" i="6"/>
  <c r="O33" i="6"/>
  <c r="P33" i="6"/>
  <c r="A33" i="6" s="1"/>
  <c r="B34" i="6"/>
  <c r="C34" i="6"/>
  <c r="D34" i="6"/>
  <c r="B35" i="6"/>
  <c r="C35" i="6"/>
  <c r="D35" i="6"/>
  <c r="B36" i="6"/>
  <c r="C36" i="6"/>
  <c r="D36" i="6"/>
  <c r="B16" i="42"/>
  <c r="C16" i="42"/>
  <c r="D16" i="42"/>
  <c r="H16" i="42"/>
  <c r="K16" i="42"/>
  <c r="L16" i="42"/>
  <c r="M16" i="42"/>
  <c r="N16" i="42"/>
  <c r="O16" i="42"/>
  <c r="P16" i="42"/>
  <c r="A16" i="42" s="1"/>
  <c r="B17" i="42"/>
  <c r="C17" i="42"/>
  <c r="D17" i="42"/>
  <c r="H17" i="42"/>
  <c r="K17" i="42"/>
  <c r="L17" i="42"/>
  <c r="M17" i="42"/>
  <c r="N17" i="42"/>
  <c r="O17" i="42"/>
  <c r="P17" i="42"/>
  <c r="A17" i="42" s="1"/>
  <c r="B15" i="99"/>
  <c r="C15" i="99"/>
  <c r="D15" i="99"/>
  <c r="H15" i="99"/>
  <c r="K15" i="99"/>
  <c r="L15" i="99"/>
  <c r="M15" i="99"/>
  <c r="N15" i="99"/>
  <c r="O15" i="99"/>
  <c r="P15" i="99"/>
  <c r="A15" i="99" s="1"/>
  <c r="B15" i="95"/>
  <c r="B16" i="52"/>
  <c r="C16" i="52"/>
  <c r="D16" i="52"/>
  <c r="H16" i="52"/>
  <c r="K16" i="52"/>
  <c r="L16" i="52"/>
  <c r="M16" i="52"/>
  <c r="N16" i="52"/>
  <c r="O16" i="52"/>
  <c r="P16" i="52"/>
  <c r="A16" i="52" s="1"/>
  <c r="B17" i="52"/>
  <c r="C17" i="52"/>
  <c r="D17" i="52"/>
  <c r="H17" i="52"/>
  <c r="K17" i="52"/>
  <c r="L17" i="52"/>
  <c r="M17" i="52"/>
  <c r="N17" i="52"/>
  <c r="O17" i="52"/>
  <c r="P17" i="52"/>
  <c r="A17" i="52" s="1"/>
  <c r="B18" i="52"/>
  <c r="C18" i="52"/>
  <c r="D18" i="52"/>
  <c r="H18" i="52"/>
  <c r="K18" i="52"/>
  <c r="L18" i="52"/>
  <c r="M18" i="52"/>
  <c r="N18" i="52"/>
  <c r="O18" i="52"/>
  <c r="P18" i="52"/>
  <c r="A18" i="52" s="1"/>
  <c r="B19" i="52"/>
  <c r="C19" i="52"/>
  <c r="D19" i="52"/>
  <c r="H19" i="52"/>
  <c r="K19" i="52"/>
  <c r="L19" i="52"/>
  <c r="M19" i="52"/>
  <c r="N19" i="52"/>
  <c r="O19" i="52"/>
  <c r="P19" i="52"/>
  <c r="A19" i="52" s="1"/>
  <c r="B20" i="52"/>
  <c r="C20" i="52"/>
  <c r="D20" i="52"/>
  <c r="H20" i="52"/>
  <c r="K20" i="52"/>
  <c r="L20" i="52"/>
  <c r="M20" i="52"/>
  <c r="N20" i="52"/>
  <c r="O20" i="52"/>
  <c r="P20" i="52"/>
  <c r="A20" i="52" s="1"/>
  <c r="B21" i="52"/>
  <c r="C21" i="52"/>
  <c r="D21" i="52"/>
  <c r="H21" i="52"/>
  <c r="K21" i="52"/>
  <c r="L21" i="52"/>
  <c r="M21" i="52"/>
  <c r="N21" i="52"/>
  <c r="O21" i="52"/>
  <c r="P21" i="52"/>
  <c r="A21" i="52" s="1"/>
  <c r="B17" i="48"/>
  <c r="C17" i="48"/>
  <c r="D17" i="48"/>
  <c r="H17" i="48"/>
  <c r="K17" i="48"/>
  <c r="L17" i="48"/>
  <c r="M17" i="48"/>
  <c r="N17" i="48"/>
  <c r="O17" i="48"/>
  <c r="P17" i="48"/>
  <c r="A17" i="48" s="1"/>
  <c r="B18" i="48"/>
  <c r="C18" i="48"/>
  <c r="D18" i="48"/>
  <c r="H18" i="48"/>
  <c r="K18" i="48"/>
  <c r="L18" i="48"/>
  <c r="M18" i="48"/>
  <c r="N18" i="48"/>
  <c r="O18" i="48"/>
  <c r="P18" i="48"/>
  <c r="A18" i="48" s="1"/>
  <c r="B19" i="48"/>
  <c r="C19" i="48"/>
  <c r="D19" i="48"/>
  <c r="H19" i="48"/>
  <c r="K19" i="48"/>
  <c r="L19" i="48"/>
  <c r="M19" i="48"/>
  <c r="N19" i="48"/>
  <c r="O19" i="48"/>
  <c r="P19" i="48"/>
  <c r="A19" i="48" s="1"/>
  <c r="B20" i="48"/>
  <c r="C20" i="48"/>
  <c r="D20" i="48"/>
  <c r="H20" i="48"/>
  <c r="K20" i="48"/>
  <c r="L20" i="48"/>
  <c r="M20" i="48"/>
  <c r="N20" i="48"/>
  <c r="O20" i="48"/>
  <c r="P20" i="48"/>
  <c r="A20" i="48" s="1"/>
  <c r="B21" i="48"/>
  <c r="C21" i="48"/>
  <c r="D21" i="48"/>
  <c r="H21" i="48"/>
  <c r="K21" i="48"/>
  <c r="L21" i="48"/>
  <c r="M21" i="48"/>
  <c r="N21" i="48"/>
  <c r="O21" i="48"/>
  <c r="P21" i="48"/>
  <c r="A21" i="48" s="1"/>
  <c r="B22" i="48"/>
  <c r="C22" i="48"/>
  <c r="D22" i="48"/>
  <c r="H22" i="48"/>
  <c r="K22" i="48"/>
  <c r="L22" i="48"/>
  <c r="M22" i="48"/>
  <c r="N22" i="48"/>
  <c r="O22" i="48"/>
  <c r="P22" i="48"/>
  <c r="A22" i="48" s="1"/>
  <c r="B23" i="48"/>
  <c r="C23" i="48"/>
  <c r="D23" i="48"/>
  <c r="H23" i="48"/>
  <c r="K23" i="48"/>
  <c r="L23" i="48"/>
  <c r="M23" i="48"/>
  <c r="N23" i="48"/>
  <c r="O23" i="48"/>
  <c r="P23" i="48"/>
  <c r="A23" i="48" s="1"/>
  <c r="B24" i="48"/>
  <c r="C24" i="48"/>
  <c r="D24" i="48"/>
  <c r="H24" i="48"/>
  <c r="K24" i="48"/>
  <c r="L24" i="48"/>
  <c r="M24" i="48"/>
  <c r="N24" i="48"/>
  <c r="O24" i="48"/>
  <c r="P24" i="48"/>
  <c r="A24" i="48" s="1"/>
  <c r="B25" i="48"/>
  <c r="C25" i="48"/>
  <c r="D25" i="48"/>
  <c r="H25" i="48"/>
  <c r="K25" i="48"/>
  <c r="L25" i="48"/>
  <c r="M25" i="48"/>
  <c r="N25" i="48"/>
  <c r="O25" i="48"/>
  <c r="P25" i="48"/>
  <c r="A25" i="48" s="1"/>
  <c r="B26" i="48"/>
  <c r="C26" i="48"/>
  <c r="D26" i="48"/>
  <c r="H26" i="48"/>
  <c r="K26" i="48"/>
  <c r="L26" i="48"/>
  <c r="M26" i="48"/>
  <c r="N26" i="48"/>
  <c r="O26" i="48"/>
  <c r="P26" i="48"/>
  <c r="A26" i="48" s="1"/>
  <c r="B27" i="48"/>
  <c r="C27" i="48"/>
  <c r="D27" i="48"/>
  <c r="H27" i="48"/>
  <c r="K27" i="48"/>
  <c r="L27" i="48"/>
  <c r="M27" i="48"/>
  <c r="N27" i="48"/>
  <c r="O27" i="48"/>
  <c r="P27" i="48"/>
  <c r="A27" i="48" s="1"/>
  <c r="B28" i="48"/>
  <c r="C28" i="48"/>
  <c r="D28" i="48"/>
  <c r="H28" i="48"/>
  <c r="K28" i="48"/>
  <c r="L28" i="48"/>
  <c r="M28" i="48"/>
  <c r="N28" i="48"/>
  <c r="O28" i="48"/>
  <c r="P28" i="48"/>
  <c r="A28" i="48" s="1"/>
  <c r="B29" i="48"/>
  <c r="C29" i="48"/>
  <c r="D29" i="48"/>
  <c r="H29" i="48"/>
  <c r="K29" i="48"/>
  <c r="L29" i="48"/>
  <c r="M29" i="48"/>
  <c r="N29" i="48"/>
  <c r="O29" i="48"/>
  <c r="P29" i="48"/>
  <c r="A29" i="48" s="1"/>
  <c r="B20" i="102"/>
  <c r="C20" i="102"/>
  <c r="D20" i="102"/>
  <c r="H20" i="102"/>
  <c r="K20" i="102"/>
  <c r="L20" i="102"/>
  <c r="M20" i="102"/>
  <c r="N20" i="102"/>
  <c r="O20" i="102"/>
  <c r="P20" i="102"/>
  <c r="A20" i="102" s="1"/>
  <c r="B21" i="102"/>
  <c r="C21" i="102"/>
  <c r="D21" i="102"/>
  <c r="H21" i="102"/>
  <c r="K21" i="102"/>
  <c r="L21" i="102"/>
  <c r="M21" i="102"/>
  <c r="N21" i="102"/>
  <c r="O21" i="102"/>
  <c r="P21" i="102"/>
  <c r="A21" i="102" s="1"/>
  <c r="B22" i="102"/>
  <c r="C22" i="102"/>
  <c r="D22" i="102"/>
  <c r="H22" i="102"/>
  <c r="K22" i="102"/>
  <c r="L22" i="102"/>
  <c r="M22" i="102"/>
  <c r="N22" i="102"/>
  <c r="O22" i="102"/>
  <c r="P22" i="102"/>
  <c r="A22" i="102" s="1"/>
  <c r="B23" i="102"/>
  <c r="C23" i="102"/>
  <c r="D23" i="102"/>
  <c r="H23" i="102"/>
  <c r="K23" i="102"/>
  <c r="L23" i="102"/>
  <c r="M23" i="102"/>
  <c r="N23" i="102"/>
  <c r="O23" i="102"/>
  <c r="P23" i="102"/>
  <c r="A23" i="102" s="1"/>
  <c r="B24" i="102"/>
  <c r="C24" i="102"/>
  <c r="D24" i="102"/>
  <c r="H24" i="102"/>
  <c r="K24" i="102"/>
  <c r="L24" i="102"/>
  <c r="M24" i="102"/>
  <c r="N24" i="102"/>
  <c r="O24" i="102"/>
  <c r="P24" i="102"/>
  <c r="A24" i="102" s="1"/>
  <c r="B25" i="102"/>
  <c r="C25" i="102"/>
  <c r="D25" i="102"/>
  <c r="H25" i="102"/>
  <c r="K25" i="102"/>
  <c r="L25" i="102"/>
  <c r="M25" i="102"/>
  <c r="N25" i="102"/>
  <c r="O25" i="102"/>
  <c r="P25" i="102"/>
  <c r="A25" i="102" s="1"/>
  <c r="B26" i="102"/>
  <c r="C26" i="102"/>
  <c r="D26" i="102"/>
  <c r="H26" i="102"/>
  <c r="K26" i="102"/>
  <c r="L26" i="102"/>
  <c r="M26" i="102"/>
  <c r="N26" i="102"/>
  <c r="O26" i="102"/>
  <c r="P26" i="102"/>
  <c r="A26" i="102" s="1"/>
  <c r="B27" i="102"/>
  <c r="C27" i="102"/>
  <c r="D27" i="102"/>
  <c r="H27" i="102"/>
  <c r="K27" i="102"/>
  <c r="L27" i="102"/>
  <c r="M27" i="102"/>
  <c r="N27" i="102"/>
  <c r="O27" i="102"/>
  <c r="P27" i="102"/>
  <c r="A27" i="102" s="1"/>
  <c r="B28" i="102"/>
  <c r="C28" i="102"/>
  <c r="D28" i="102"/>
  <c r="H28" i="102"/>
  <c r="K28" i="102"/>
  <c r="L28" i="102"/>
  <c r="M28" i="102"/>
  <c r="N28" i="102"/>
  <c r="O28" i="102"/>
  <c r="P28" i="102"/>
  <c r="A28" i="102" s="1"/>
  <c r="B29" i="102"/>
  <c r="C29" i="102"/>
  <c r="D29" i="102"/>
  <c r="H23" i="8"/>
  <c r="K23" i="8" s="1"/>
  <c r="K23" i="47" s="1"/>
  <c r="H23" i="47" l="1"/>
  <c r="M54" i="5"/>
  <c r="P54" i="5" s="1"/>
  <c r="P54" i="41" s="1"/>
  <c r="H54" i="41"/>
  <c r="M54" i="41"/>
  <c r="L23" i="8"/>
  <c r="L23" i="47" s="1"/>
  <c r="N23" i="8"/>
  <c r="N23" i="47" s="1"/>
  <c r="O23" i="8"/>
  <c r="O23" i="47" s="1"/>
  <c r="M23" i="8"/>
  <c r="M23" i="47" s="1"/>
  <c r="P23" i="8" l="1"/>
  <c r="P23" i="47" s="1"/>
  <c r="L53" i="5"/>
  <c r="L53" i="41" s="1"/>
  <c r="H53" i="5"/>
  <c r="H53" i="41" s="1"/>
  <c r="M53" i="5" l="1"/>
  <c r="M53" i="41" s="1"/>
  <c r="K53" i="5"/>
  <c r="K53" i="41" s="1"/>
  <c r="N53" i="5"/>
  <c r="N53" i="41" s="1"/>
  <c r="O53" i="5"/>
  <c r="O53" i="41" s="1"/>
  <c r="P53" i="5" l="1"/>
  <c r="P53" i="41" s="1"/>
  <c r="A17" i="12" l="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15" i="12"/>
  <c r="O102" i="5" l="1"/>
  <c r="O102" i="41" s="1"/>
  <c r="O55" i="5"/>
  <c r="O55" i="41" s="1"/>
  <c r="L37" i="5"/>
  <c r="L37" i="41" s="1"/>
  <c r="C58" i="2"/>
  <c r="C35" i="117" s="1"/>
  <c r="C26" i="103" s="1"/>
  <c r="A9" i="107"/>
  <c r="A9" i="92"/>
  <c r="A9" i="91"/>
  <c r="A9" i="106"/>
  <c r="A9" i="94"/>
  <c r="A9" i="93"/>
  <c r="A9" i="105"/>
  <c r="A9" i="96"/>
  <c r="A9" i="95"/>
  <c r="A9" i="104"/>
  <c r="A9" i="52"/>
  <c r="A9" i="51"/>
  <c r="A9" i="103"/>
  <c r="A9" i="49"/>
  <c r="A9" i="9"/>
  <c r="A9" i="102"/>
  <c r="A9" i="48"/>
  <c r="A9" i="47"/>
  <c r="A9" i="101"/>
  <c r="A9" i="46"/>
  <c r="A9" i="45"/>
  <c r="A9" i="100"/>
  <c r="A9" i="43"/>
  <c r="A9" i="6"/>
  <c r="A9" i="99"/>
  <c r="A9" i="42"/>
  <c r="A9" i="41"/>
  <c r="A9" i="98"/>
  <c r="A9" i="40"/>
  <c r="A9" i="39"/>
  <c r="A9" i="38"/>
  <c r="A9" i="97"/>
  <c r="A9" i="3"/>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P28" i="98"/>
  <c r="O28" i="98"/>
  <c r="N28" i="98"/>
  <c r="M28" i="98"/>
  <c r="L28" i="98"/>
  <c r="K28" i="98"/>
  <c r="H28" i="98"/>
  <c r="D28" i="98"/>
  <c r="C28" i="98"/>
  <c r="B28" i="98"/>
  <c r="P27" i="98"/>
  <c r="O27" i="98"/>
  <c r="N27" i="98"/>
  <c r="M27" i="98"/>
  <c r="L27" i="98"/>
  <c r="K27" i="98"/>
  <c r="H27" i="98"/>
  <c r="D27" i="98"/>
  <c r="C27" i="98"/>
  <c r="B27" i="98"/>
  <c r="P26" i="98"/>
  <c r="O26" i="98"/>
  <c r="N26" i="98"/>
  <c r="M26" i="98"/>
  <c r="L26" i="98"/>
  <c r="K26" i="98"/>
  <c r="H26" i="98"/>
  <c r="D26" i="98"/>
  <c r="C26" i="98"/>
  <c r="B26" i="98"/>
  <c r="P25" i="98"/>
  <c r="O25" i="98"/>
  <c r="N25" i="98"/>
  <c r="M25" i="98"/>
  <c r="L25" i="98"/>
  <c r="K25" i="98"/>
  <c r="H25" i="98"/>
  <c r="D25" i="98"/>
  <c r="C25" i="98"/>
  <c r="B25" i="98"/>
  <c r="D24" i="98"/>
  <c r="C24" i="98"/>
  <c r="B24" i="98"/>
  <c r="D23" i="98"/>
  <c r="C23" i="98"/>
  <c r="B23" i="98"/>
  <c r="D22" i="98"/>
  <c r="C22" i="98"/>
  <c r="B22" i="98"/>
  <c r="P21" i="98"/>
  <c r="O21" i="98"/>
  <c r="N21" i="98"/>
  <c r="M21" i="98"/>
  <c r="L21" i="98"/>
  <c r="K21" i="98"/>
  <c r="H21" i="98"/>
  <c r="D21" i="98"/>
  <c r="C21" i="98"/>
  <c r="B21" i="98"/>
  <c r="P20" i="98"/>
  <c r="O20" i="98"/>
  <c r="N20" i="98"/>
  <c r="M20" i="98"/>
  <c r="L20" i="98"/>
  <c r="K20" i="98"/>
  <c r="H20" i="98"/>
  <c r="D20" i="98"/>
  <c r="C20" i="98"/>
  <c r="B20" i="98"/>
  <c r="P19" i="98"/>
  <c r="O19" i="98"/>
  <c r="N19" i="98"/>
  <c r="M19" i="98"/>
  <c r="L19" i="98"/>
  <c r="K19" i="98"/>
  <c r="H19" i="98"/>
  <c r="D19" i="98"/>
  <c r="C19" i="98"/>
  <c r="B19" i="98"/>
  <c r="P18" i="98"/>
  <c r="O18" i="98"/>
  <c r="N18" i="98"/>
  <c r="M18" i="98"/>
  <c r="L18" i="98"/>
  <c r="K18" i="98"/>
  <c r="H18" i="98"/>
  <c r="D18" i="98"/>
  <c r="C18" i="98"/>
  <c r="B18" i="98"/>
  <c r="P17" i="98"/>
  <c r="O17" i="98"/>
  <c r="N17" i="98"/>
  <c r="M17" i="98"/>
  <c r="L17" i="98"/>
  <c r="K17" i="98"/>
  <c r="H17" i="98"/>
  <c r="D17" i="98"/>
  <c r="C17" i="98"/>
  <c r="B17" i="98"/>
  <c r="P16" i="98"/>
  <c r="O16" i="98"/>
  <c r="N16" i="98"/>
  <c r="M16" i="98"/>
  <c r="L16" i="98"/>
  <c r="K16" i="98"/>
  <c r="H16" i="98"/>
  <c r="D16" i="98"/>
  <c r="C16" i="98"/>
  <c r="B16" i="98"/>
  <c r="P15" i="98"/>
  <c r="A15" i="98" s="1"/>
  <c r="O15" i="98"/>
  <c r="N15" i="98"/>
  <c r="M15" i="98"/>
  <c r="L15" i="98"/>
  <c r="K15" i="98"/>
  <c r="H15" i="98"/>
  <c r="D15" i="98"/>
  <c r="C15" i="98"/>
  <c r="B15" i="98"/>
  <c r="D14" i="98"/>
  <c r="C14" i="98"/>
  <c r="B14" i="98"/>
  <c r="P14" i="99"/>
  <c r="O14" i="99"/>
  <c r="N14" i="99"/>
  <c r="M14" i="99"/>
  <c r="L14" i="99"/>
  <c r="K14" i="99"/>
  <c r="H14" i="99"/>
  <c r="D14" i="99"/>
  <c r="C14" i="99"/>
  <c r="B14" i="99"/>
  <c r="P15" i="100"/>
  <c r="O15" i="100"/>
  <c r="N15" i="100"/>
  <c r="M15" i="100"/>
  <c r="L15" i="100"/>
  <c r="K15" i="100"/>
  <c r="H15" i="100"/>
  <c r="D15" i="100"/>
  <c r="C15" i="100"/>
  <c r="B15" i="100"/>
  <c r="P14" i="100"/>
  <c r="O14" i="100"/>
  <c r="N14" i="100"/>
  <c r="M14" i="100"/>
  <c r="L14" i="100"/>
  <c r="K14" i="100"/>
  <c r="H14" i="100"/>
  <c r="D14" i="100"/>
  <c r="C14" i="100"/>
  <c r="B14" i="100"/>
  <c r="P28" i="101"/>
  <c r="O28" i="101"/>
  <c r="N28" i="101"/>
  <c r="M28" i="101"/>
  <c r="L28" i="101"/>
  <c r="K28" i="101"/>
  <c r="H28" i="101"/>
  <c r="D28" i="101"/>
  <c r="C28" i="101"/>
  <c r="B28" i="101"/>
  <c r="P27" i="101"/>
  <c r="O27" i="101"/>
  <c r="N27" i="101"/>
  <c r="M27" i="101"/>
  <c r="L27" i="101"/>
  <c r="K27" i="101"/>
  <c r="H27" i="101"/>
  <c r="D27" i="101"/>
  <c r="C27" i="101"/>
  <c r="B27" i="101"/>
  <c r="P26" i="101"/>
  <c r="O26" i="101"/>
  <c r="N26" i="101"/>
  <c r="M26" i="101"/>
  <c r="L26" i="101"/>
  <c r="K26" i="101"/>
  <c r="H26" i="101"/>
  <c r="D26" i="101"/>
  <c r="C26" i="101"/>
  <c r="B26" i="101"/>
  <c r="P25" i="101"/>
  <c r="O25" i="101"/>
  <c r="N25" i="101"/>
  <c r="M25" i="101"/>
  <c r="L25" i="101"/>
  <c r="K25" i="101"/>
  <c r="H25" i="101"/>
  <c r="D25" i="101"/>
  <c r="C25" i="101"/>
  <c r="B25" i="101"/>
  <c r="P24" i="101"/>
  <c r="O24" i="101"/>
  <c r="N24" i="101"/>
  <c r="M24" i="101"/>
  <c r="L24" i="101"/>
  <c r="K24" i="101"/>
  <c r="H24" i="101"/>
  <c r="D24" i="101"/>
  <c r="C24" i="101"/>
  <c r="B24" i="101"/>
  <c r="P23" i="101"/>
  <c r="O23" i="101"/>
  <c r="N23" i="101"/>
  <c r="M23" i="101"/>
  <c r="L23" i="101"/>
  <c r="K23" i="101"/>
  <c r="H23" i="101"/>
  <c r="D23" i="101"/>
  <c r="C23" i="101"/>
  <c r="B23" i="101"/>
  <c r="P22" i="101"/>
  <c r="O22" i="101"/>
  <c r="N22" i="101"/>
  <c r="M22" i="101"/>
  <c r="L22" i="101"/>
  <c r="K22" i="101"/>
  <c r="H22" i="101"/>
  <c r="D22" i="101"/>
  <c r="C22" i="101"/>
  <c r="B22" i="101"/>
  <c r="P21" i="101"/>
  <c r="O21" i="101"/>
  <c r="N21" i="101"/>
  <c r="M21" i="101"/>
  <c r="L21" i="101"/>
  <c r="K21" i="101"/>
  <c r="H21" i="101"/>
  <c r="D21" i="101"/>
  <c r="C21" i="101"/>
  <c r="B21" i="101"/>
  <c r="P20" i="101"/>
  <c r="O20" i="101"/>
  <c r="N20" i="101"/>
  <c r="M20" i="101"/>
  <c r="L20" i="101"/>
  <c r="K20" i="101"/>
  <c r="H20" i="101"/>
  <c r="D20" i="101"/>
  <c r="C20" i="101"/>
  <c r="B20" i="101"/>
  <c r="P19" i="101"/>
  <c r="O19" i="101"/>
  <c r="N19" i="101"/>
  <c r="M19" i="101"/>
  <c r="L19" i="101"/>
  <c r="K19" i="101"/>
  <c r="H19" i="101"/>
  <c r="D19" i="101"/>
  <c r="C19" i="101"/>
  <c r="B19" i="101"/>
  <c r="P18" i="101"/>
  <c r="O18" i="101"/>
  <c r="N18" i="101"/>
  <c r="M18" i="101"/>
  <c r="L18" i="101"/>
  <c r="K18" i="101"/>
  <c r="H18" i="101"/>
  <c r="D18" i="101"/>
  <c r="C18" i="101"/>
  <c r="B18" i="101"/>
  <c r="D17" i="101"/>
  <c r="C17" i="101"/>
  <c r="B17" i="101"/>
  <c r="P16" i="101"/>
  <c r="O16" i="101"/>
  <c r="N16" i="101"/>
  <c r="M16" i="101"/>
  <c r="L16" i="101"/>
  <c r="K16" i="101"/>
  <c r="H16" i="101"/>
  <c r="D16" i="101"/>
  <c r="C16" i="101"/>
  <c r="B16" i="101"/>
  <c r="P15" i="101"/>
  <c r="O15" i="101"/>
  <c r="N15" i="101"/>
  <c r="M15" i="101"/>
  <c r="L15" i="101"/>
  <c r="K15" i="101"/>
  <c r="H15" i="101"/>
  <c r="D15" i="101"/>
  <c r="C15" i="101"/>
  <c r="B15" i="101"/>
  <c r="P14" i="101"/>
  <c r="O14" i="101"/>
  <c r="N14" i="101"/>
  <c r="M14" i="101"/>
  <c r="L14" i="101"/>
  <c r="K14" i="101"/>
  <c r="H14" i="101"/>
  <c r="D14" i="101"/>
  <c r="C14" i="101"/>
  <c r="B14" i="101"/>
  <c r="P19" i="102"/>
  <c r="O19" i="102"/>
  <c r="N19" i="102"/>
  <c r="M19" i="102"/>
  <c r="L19" i="102"/>
  <c r="K19" i="102"/>
  <c r="H19" i="102"/>
  <c r="D19" i="102"/>
  <c r="C19" i="102"/>
  <c r="B19" i="102"/>
  <c r="P18" i="102"/>
  <c r="O18" i="102"/>
  <c r="N18" i="102"/>
  <c r="M18" i="102"/>
  <c r="L18" i="102"/>
  <c r="K18" i="102"/>
  <c r="H18" i="102"/>
  <c r="D18" i="102"/>
  <c r="C18" i="102"/>
  <c r="B18" i="102"/>
  <c r="P17" i="102"/>
  <c r="O17" i="102"/>
  <c r="N17" i="102"/>
  <c r="M17" i="102"/>
  <c r="L17" i="102"/>
  <c r="K17" i="102"/>
  <c r="H17" i="102"/>
  <c r="D17" i="102"/>
  <c r="C17" i="102"/>
  <c r="B17" i="102"/>
  <c r="P16" i="102"/>
  <c r="O16" i="102"/>
  <c r="N16" i="102"/>
  <c r="M16" i="102"/>
  <c r="L16" i="102"/>
  <c r="K16" i="102"/>
  <c r="H16" i="102"/>
  <c r="D16" i="102"/>
  <c r="C16" i="102"/>
  <c r="B16" i="102"/>
  <c r="D15" i="102"/>
  <c r="C15" i="102"/>
  <c r="B15" i="102"/>
  <c r="P14" i="102"/>
  <c r="O14" i="102"/>
  <c r="N14" i="102"/>
  <c r="M14" i="102"/>
  <c r="L14" i="102"/>
  <c r="K14" i="102"/>
  <c r="H14" i="102"/>
  <c r="D14" i="102"/>
  <c r="C14" i="102"/>
  <c r="B14" i="102"/>
  <c r="P22" i="103"/>
  <c r="O22" i="103"/>
  <c r="N22" i="103"/>
  <c r="M22" i="103"/>
  <c r="L22" i="103"/>
  <c r="K22" i="103"/>
  <c r="H22" i="103"/>
  <c r="D22" i="103"/>
  <c r="C22" i="103"/>
  <c r="B22" i="103"/>
  <c r="P21" i="103"/>
  <c r="O21" i="103"/>
  <c r="N21" i="103"/>
  <c r="M21" i="103"/>
  <c r="L21" i="103"/>
  <c r="K21" i="103"/>
  <c r="H21" i="103"/>
  <c r="D21" i="103"/>
  <c r="C21" i="103"/>
  <c r="B21" i="103"/>
  <c r="P20" i="103"/>
  <c r="O20" i="103"/>
  <c r="N20" i="103"/>
  <c r="M20" i="103"/>
  <c r="L20" i="103"/>
  <c r="K20" i="103"/>
  <c r="H20" i="103"/>
  <c r="D20" i="103"/>
  <c r="C20" i="103"/>
  <c r="B20" i="103"/>
  <c r="P19" i="103"/>
  <c r="A19" i="103" s="1"/>
  <c r="O19" i="103"/>
  <c r="N19" i="103"/>
  <c r="M19" i="103"/>
  <c r="L19" i="103"/>
  <c r="K19" i="103"/>
  <c r="H19" i="103"/>
  <c r="D19" i="103"/>
  <c r="C19" i="103"/>
  <c r="B19" i="103"/>
  <c r="P18" i="103"/>
  <c r="O18" i="103"/>
  <c r="N18" i="103"/>
  <c r="M18" i="103"/>
  <c r="L18" i="103"/>
  <c r="K18" i="103"/>
  <c r="H18" i="103"/>
  <c r="D18" i="103"/>
  <c r="C18" i="103"/>
  <c r="B18" i="103"/>
  <c r="P17" i="103"/>
  <c r="O17" i="103"/>
  <c r="N17" i="103"/>
  <c r="M17" i="103"/>
  <c r="L17" i="103"/>
  <c r="K17" i="103"/>
  <c r="H17" i="103"/>
  <c r="D17" i="103"/>
  <c r="C17" i="103"/>
  <c r="B17" i="103"/>
  <c r="P16" i="103"/>
  <c r="A16" i="103" s="1"/>
  <c r="O16" i="103"/>
  <c r="N16" i="103"/>
  <c r="M16" i="103"/>
  <c r="L16" i="103"/>
  <c r="K16" i="103"/>
  <c r="H16" i="103"/>
  <c r="D16" i="103"/>
  <c r="C16" i="103"/>
  <c r="B16" i="103"/>
  <c r="P15" i="103"/>
  <c r="O15" i="103"/>
  <c r="N15" i="103"/>
  <c r="M15" i="103"/>
  <c r="L15" i="103"/>
  <c r="K15" i="103"/>
  <c r="H15" i="103"/>
  <c r="D15" i="103"/>
  <c r="C15" i="103"/>
  <c r="B15" i="103"/>
  <c r="P14" i="103"/>
  <c r="O14" i="103"/>
  <c r="N14" i="103"/>
  <c r="M14" i="103"/>
  <c r="L14" i="103"/>
  <c r="K14" i="103"/>
  <c r="H14" i="103"/>
  <c r="D14" i="103"/>
  <c r="C14" i="103"/>
  <c r="B14" i="103"/>
  <c r="P15" i="104"/>
  <c r="O15" i="104"/>
  <c r="N15" i="104"/>
  <c r="M15" i="104"/>
  <c r="L15" i="104"/>
  <c r="K15" i="104"/>
  <c r="H15" i="104"/>
  <c r="D15" i="104"/>
  <c r="C15" i="104"/>
  <c r="B15" i="104"/>
  <c r="P14" i="104"/>
  <c r="O14" i="104"/>
  <c r="N14" i="104"/>
  <c r="M14" i="104"/>
  <c r="L14" i="104"/>
  <c r="K14" i="104"/>
  <c r="H14" i="104"/>
  <c r="D14" i="104"/>
  <c r="C14" i="104"/>
  <c r="B14" i="104"/>
  <c r="P66" i="105"/>
  <c r="O66" i="105"/>
  <c r="N66" i="105"/>
  <c r="M66" i="105"/>
  <c r="L66" i="105"/>
  <c r="K66" i="105"/>
  <c r="H66" i="105"/>
  <c r="D66" i="105"/>
  <c r="C66" i="105"/>
  <c r="B66" i="105"/>
  <c r="P65" i="105"/>
  <c r="O65" i="105"/>
  <c r="N65" i="105"/>
  <c r="M65" i="105"/>
  <c r="L65" i="105"/>
  <c r="K65" i="105"/>
  <c r="H65" i="105"/>
  <c r="D65" i="105"/>
  <c r="C65" i="105"/>
  <c r="B65" i="105"/>
  <c r="P64" i="105"/>
  <c r="O64" i="105"/>
  <c r="N64" i="105"/>
  <c r="M64" i="105"/>
  <c r="L64" i="105"/>
  <c r="K64" i="105"/>
  <c r="H64" i="105"/>
  <c r="D64" i="105"/>
  <c r="C64" i="105"/>
  <c r="B64" i="105"/>
  <c r="P63" i="105"/>
  <c r="O63" i="105"/>
  <c r="N63" i="105"/>
  <c r="M63" i="105"/>
  <c r="L63" i="105"/>
  <c r="K63" i="105"/>
  <c r="H63" i="105"/>
  <c r="D63" i="105"/>
  <c r="C63" i="105"/>
  <c r="B63" i="105"/>
  <c r="P62" i="105"/>
  <c r="O62" i="105"/>
  <c r="N62" i="105"/>
  <c r="M62" i="105"/>
  <c r="L62" i="105"/>
  <c r="K62" i="105"/>
  <c r="H62" i="105"/>
  <c r="D62" i="105"/>
  <c r="C62" i="105"/>
  <c r="B62" i="105"/>
  <c r="P61" i="105"/>
  <c r="O61" i="105"/>
  <c r="N61" i="105"/>
  <c r="M61" i="105"/>
  <c r="L61" i="105"/>
  <c r="K61" i="105"/>
  <c r="H61" i="105"/>
  <c r="D61" i="105"/>
  <c r="C61" i="105"/>
  <c r="B61" i="105"/>
  <c r="P60" i="105"/>
  <c r="O60" i="105"/>
  <c r="N60" i="105"/>
  <c r="M60" i="105"/>
  <c r="L60" i="105"/>
  <c r="K60" i="105"/>
  <c r="H60" i="105"/>
  <c r="D60" i="105"/>
  <c r="C60" i="105"/>
  <c r="B60" i="105"/>
  <c r="P59" i="105"/>
  <c r="O59" i="105"/>
  <c r="N59" i="105"/>
  <c r="M59" i="105"/>
  <c r="L59" i="105"/>
  <c r="K59" i="105"/>
  <c r="H59" i="105"/>
  <c r="D59" i="105"/>
  <c r="C59" i="105"/>
  <c r="B59" i="105"/>
  <c r="P58" i="105"/>
  <c r="O58" i="105"/>
  <c r="N58" i="105"/>
  <c r="M58" i="105"/>
  <c r="L58" i="105"/>
  <c r="K58" i="105"/>
  <c r="H58" i="105"/>
  <c r="D58" i="105"/>
  <c r="C58" i="105"/>
  <c r="B58" i="105"/>
  <c r="P57" i="105"/>
  <c r="O57" i="105"/>
  <c r="N57" i="105"/>
  <c r="M57" i="105"/>
  <c r="L57" i="105"/>
  <c r="K57" i="105"/>
  <c r="H57" i="105"/>
  <c r="D57" i="105"/>
  <c r="C57" i="105"/>
  <c r="B57" i="105"/>
  <c r="P56" i="105"/>
  <c r="O56" i="105"/>
  <c r="N56" i="105"/>
  <c r="M56" i="105"/>
  <c r="L56" i="105"/>
  <c r="K56" i="105"/>
  <c r="H56" i="105"/>
  <c r="D56" i="105"/>
  <c r="C56" i="105"/>
  <c r="B56" i="105"/>
  <c r="P55" i="105"/>
  <c r="O55" i="105"/>
  <c r="N55" i="105"/>
  <c r="M55" i="105"/>
  <c r="L55" i="105"/>
  <c r="K55" i="105"/>
  <c r="H55" i="105"/>
  <c r="D55" i="105"/>
  <c r="C55" i="105"/>
  <c r="B55" i="105"/>
  <c r="P54" i="105"/>
  <c r="O54" i="105"/>
  <c r="N54" i="105"/>
  <c r="M54" i="105"/>
  <c r="L54" i="105"/>
  <c r="K54" i="105"/>
  <c r="H54" i="105"/>
  <c r="D54" i="105"/>
  <c r="C54" i="105"/>
  <c r="B54" i="105"/>
  <c r="P53" i="105"/>
  <c r="O53" i="105"/>
  <c r="N53" i="105"/>
  <c r="M53" i="105"/>
  <c r="L53" i="105"/>
  <c r="K53" i="105"/>
  <c r="H53" i="105"/>
  <c r="D53" i="105"/>
  <c r="C53" i="105"/>
  <c r="B53" i="105"/>
  <c r="P52" i="105"/>
  <c r="O52" i="105"/>
  <c r="N52" i="105"/>
  <c r="M52" i="105"/>
  <c r="L52" i="105"/>
  <c r="K52" i="105"/>
  <c r="H52" i="105"/>
  <c r="D52" i="105"/>
  <c r="C52" i="105"/>
  <c r="B52" i="105"/>
  <c r="P51" i="105"/>
  <c r="O51" i="105"/>
  <c r="N51" i="105"/>
  <c r="M51" i="105"/>
  <c r="L51" i="105"/>
  <c r="K51" i="105"/>
  <c r="H51" i="105"/>
  <c r="D51" i="105"/>
  <c r="C51" i="105"/>
  <c r="B51" i="105"/>
  <c r="P50" i="105"/>
  <c r="O50" i="105"/>
  <c r="N50" i="105"/>
  <c r="M50" i="105"/>
  <c r="L50" i="105"/>
  <c r="K50" i="105"/>
  <c r="H50" i="105"/>
  <c r="D50" i="105"/>
  <c r="C50" i="105"/>
  <c r="B50" i="105"/>
  <c r="P49" i="105"/>
  <c r="O49" i="105"/>
  <c r="N49" i="105"/>
  <c r="M49" i="105"/>
  <c r="L49" i="105"/>
  <c r="K49" i="105"/>
  <c r="H49" i="105"/>
  <c r="D49" i="105"/>
  <c r="C49" i="105"/>
  <c r="B49" i="105"/>
  <c r="P48" i="105"/>
  <c r="O48" i="105"/>
  <c r="N48" i="105"/>
  <c r="M48" i="105"/>
  <c r="L48" i="105"/>
  <c r="K48" i="105"/>
  <c r="H48" i="105"/>
  <c r="D48" i="105"/>
  <c r="C48" i="105"/>
  <c r="B48" i="105"/>
  <c r="P47" i="105"/>
  <c r="O47" i="105"/>
  <c r="N47" i="105"/>
  <c r="M47" i="105"/>
  <c r="L47" i="105"/>
  <c r="K47" i="105"/>
  <c r="H47" i="105"/>
  <c r="D47" i="105"/>
  <c r="C47" i="105"/>
  <c r="B47" i="105"/>
  <c r="P46" i="105"/>
  <c r="O46" i="105"/>
  <c r="N46" i="105"/>
  <c r="M46" i="105"/>
  <c r="L46" i="105"/>
  <c r="K46" i="105"/>
  <c r="H46" i="105"/>
  <c r="D46" i="105"/>
  <c r="C46" i="105"/>
  <c r="B46" i="105"/>
  <c r="P45" i="105"/>
  <c r="O45" i="105"/>
  <c r="N45" i="105"/>
  <c r="M45" i="105"/>
  <c r="L45" i="105"/>
  <c r="K45" i="105"/>
  <c r="H45" i="105"/>
  <c r="D45" i="105"/>
  <c r="C45" i="105"/>
  <c r="B45" i="105"/>
  <c r="P44" i="105"/>
  <c r="O44" i="105"/>
  <c r="N44" i="105"/>
  <c r="M44" i="105"/>
  <c r="L44" i="105"/>
  <c r="K44" i="105"/>
  <c r="H44" i="105"/>
  <c r="D44" i="105"/>
  <c r="C44" i="105"/>
  <c r="B44" i="105"/>
  <c r="P43" i="105"/>
  <c r="O43" i="105"/>
  <c r="N43" i="105"/>
  <c r="M43" i="105"/>
  <c r="L43" i="105"/>
  <c r="K43" i="105"/>
  <c r="H43" i="105"/>
  <c r="D43" i="105"/>
  <c r="C43" i="105"/>
  <c r="B43" i="105"/>
  <c r="P42" i="105"/>
  <c r="O42" i="105"/>
  <c r="N42" i="105"/>
  <c r="M42" i="105"/>
  <c r="L42" i="105"/>
  <c r="K42" i="105"/>
  <c r="H42" i="105"/>
  <c r="D42" i="105"/>
  <c r="C42" i="105"/>
  <c r="B42" i="105"/>
  <c r="P41" i="105"/>
  <c r="O41" i="105"/>
  <c r="N41" i="105"/>
  <c r="M41" i="105"/>
  <c r="L41" i="105"/>
  <c r="K41" i="105"/>
  <c r="H41" i="105"/>
  <c r="D41" i="105"/>
  <c r="C41" i="105"/>
  <c r="B41" i="105"/>
  <c r="P40" i="105"/>
  <c r="O40" i="105"/>
  <c r="N40" i="105"/>
  <c r="M40" i="105"/>
  <c r="L40" i="105"/>
  <c r="K40" i="105"/>
  <c r="H40" i="105"/>
  <c r="D40" i="105"/>
  <c r="C40" i="105"/>
  <c r="B40" i="105"/>
  <c r="P39" i="105"/>
  <c r="O39" i="105"/>
  <c r="N39" i="105"/>
  <c r="M39" i="105"/>
  <c r="L39" i="105"/>
  <c r="K39" i="105"/>
  <c r="H39" i="105"/>
  <c r="D39" i="105"/>
  <c r="C39" i="105"/>
  <c r="B39" i="105"/>
  <c r="P38" i="105"/>
  <c r="O38" i="105"/>
  <c r="N38" i="105"/>
  <c r="M38" i="105"/>
  <c r="L38" i="105"/>
  <c r="K38" i="105"/>
  <c r="H38" i="105"/>
  <c r="D38" i="105"/>
  <c r="C38" i="105"/>
  <c r="B38" i="105"/>
  <c r="P37" i="105"/>
  <c r="O37" i="105"/>
  <c r="N37" i="105"/>
  <c r="M37" i="105"/>
  <c r="L37" i="105"/>
  <c r="K37" i="105"/>
  <c r="H37" i="105"/>
  <c r="D37" i="105"/>
  <c r="C37" i="105"/>
  <c r="B37" i="105"/>
  <c r="P36" i="105"/>
  <c r="O36" i="105"/>
  <c r="N36" i="105"/>
  <c r="M36" i="105"/>
  <c r="L36" i="105"/>
  <c r="K36" i="105"/>
  <c r="H36" i="105"/>
  <c r="D36" i="105"/>
  <c r="C36" i="105"/>
  <c r="B36" i="105"/>
  <c r="P35" i="105"/>
  <c r="O35" i="105"/>
  <c r="N35" i="105"/>
  <c r="M35" i="105"/>
  <c r="L35" i="105"/>
  <c r="K35" i="105"/>
  <c r="H35" i="105"/>
  <c r="D35" i="105"/>
  <c r="C35" i="105"/>
  <c r="B35" i="105"/>
  <c r="P34" i="105"/>
  <c r="O34" i="105"/>
  <c r="N34" i="105"/>
  <c r="M34" i="105"/>
  <c r="L34" i="105"/>
  <c r="K34" i="105"/>
  <c r="H34" i="105"/>
  <c r="D34" i="105"/>
  <c r="C34" i="105"/>
  <c r="B34" i="105"/>
  <c r="P33" i="105"/>
  <c r="O33" i="105"/>
  <c r="N33" i="105"/>
  <c r="M33" i="105"/>
  <c r="L33" i="105"/>
  <c r="K33" i="105"/>
  <c r="H33" i="105"/>
  <c r="D33" i="105"/>
  <c r="C33" i="105"/>
  <c r="B33" i="105"/>
  <c r="P32" i="105"/>
  <c r="O32" i="105"/>
  <c r="N32" i="105"/>
  <c r="M32" i="105"/>
  <c r="L32" i="105"/>
  <c r="K32" i="105"/>
  <c r="H32" i="105"/>
  <c r="D32" i="105"/>
  <c r="C32" i="105"/>
  <c r="B32" i="105"/>
  <c r="P31" i="105"/>
  <c r="O31" i="105"/>
  <c r="N31" i="105"/>
  <c r="M31" i="105"/>
  <c r="L31" i="105"/>
  <c r="K31" i="105"/>
  <c r="H31" i="105"/>
  <c r="D31" i="105"/>
  <c r="C31" i="105"/>
  <c r="B31" i="105"/>
  <c r="P30" i="105"/>
  <c r="O30" i="105"/>
  <c r="N30" i="105"/>
  <c r="M30" i="105"/>
  <c r="L30" i="105"/>
  <c r="K30" i="105"/>
  <c r="H30" i="105"/>
  <c r="D30" i="105"/>
  <c r="C30" i="105"/>
  <c r="B30" i="105"/>
  <c r="P29" i="105"/>
  <c r="O29" i="105"/>
  <c r="N29" i="105"/>
  <c r="M29" i="105"/>
  <c r="L29" i="105"/>
  <c r="K29" i="105"/>
  <c r="H29" i="105"/>
  <c r="D29" i="105"/>
  <c r="C29" i="105"/>
  <c r="B29" i="105"/>
  <c r="P28" i="105"/>
  <c r="O28" i="105"/>
  <c r="N28" i="105"/>
  <c r="M28" i="105"/>
  <c r="L28" i="105"/>
  <c r="K28" i="105"/>
  <c r="H28" i="105"/>
  <c r="D28" i="105"/>
  <c r="C28" i="105"/>
  <c r="B28" i="105"/>
  <c r="P27" i="105"/>
  <c r="O27" i="105"/>
  <c r="N27" i="105"/>
  <c r="M27" i="105"/>
  <c r="L27" i="105"/>
  <c r="K27" i="105"/>
  <c r="H27" i="105"/>
  <c r="D27" i="105"/>
  <c r="C27" i="105"/>
  <c r="B27" i="105"/>
  <c r="P26" i="105"/>
  <c r="O26" i="105"/>
  <c r="N26" i="105"/>
  <c r="M26" i="105"/>
  <c r="L26" i="105"/>
  <c r="K26" i="105"/>
  <c r="H26" i="105"/>
  <c r="D26" i="105"/>
  <c r="C26" i="105"/>
  <c r="B26" i="105"/>
  <c r="P25" i="105"/>
  <c r="O25" i="105"/>
  <c r="N25" i="105"/>
  <c r="M25" i="105"/>
  <c r="L25" i="105"/>
  <c r="K25" i="105"/>
  <c r="H25" i="105"/>
  <c r="D25" i="105"/>
  <c r="C25" i="105"/>
  <c r="B25" i="105"/>
  <c r="P24" i="105"/>
  <c r="O24" i="105"/>
  <c r="N24" i="105"/>
  <c r="M24" i="105"/>
  <c r="L24" i="105"/>
  <c r="K24" i="105"/>
  <c r="H24" i="105"/>
  <c r="D24" i="105"/>
  <c r="C24" i="105"/>
  <c r="B24" i="105"/>
  <c r="P23" i="105"/>
  <c r="O23" i="105"/>
  <c r="N23" i="105"/>
  <c r="M23" i="105"/>
  <c r="L23" i="105"/>
  <c r="K23" i="105"/>
  <c r="H23" i="105"/>
  <c r="D23" i="105"/>
  <c r="C23" i="105"/>
  <c r="B23" i="105"/>
  <c r="P22" i="105"/>
  <c r="O22" i="105"/>
  <c r="N22" i="105"/>
  <c r="M22" i="105"/>
  <c r="L22" i="105"/>
  <c r="K22" i="105"/>
  <c r="H22" i="105"/>
  <c r="D22" i="105"/>
  <c r="C22" i="105"/>
  <c r="B22" i="105"/>
  <c r="P21" i="105"/>
  <c r="O21" i="105"/>
  <c r="N21" i="105"/>
  <c r="M21" i="105"/>
  <c r="L21" i="105"/>
  <c r="K21" i="105"/>
  <c r="H21" i="105"/>
  <c r="D21" i="105"/>
  <c r="C21" i="105"/>
  <c r="B21" i="105"/>
  <c r="P20" i="105"/>
  <c r="O20" i="105"/>
  <c r="N20" i="105"/>
  <c r="M20" i="105"/>
  <c r="L20" i="105"/>
  <c r="K20" i="105"/>
  <c r="H20" i="105"/>
  <c r="D20" i="105"/>
  <c r="C20" i="105"/>
  <c r="B20" i="105"/>
  <c r="P19" i="105"/>
  <c r="O19" i="105"/>
  <c r="N19" i="105"/>
  <c r="M19" i="105"/>
  <c r="L19" i="105"/>
  <c r="K19" i="105"/>
  <c r="H19" i="105"/>
  <c r="D19" i="105"/>
  <c r="C19" i="105"/>
  <c r="B19" i="105"/>
  <c r="P18" i="105"/>
  <c r="O18" i="105"/>
  <c r="N18" i="105"/>
  <c r="M18" i="105"/>
  <c r="L18" i="105"/>
  <c r="K18" i="105"/>
  <c r="H18" i="105"/>
  <c r="D18" i="105"/>
  <c r="C18" i="105"/>
  <c r="B18" i="105"/>
  <c r="P17" i="105"/>
  <c r="O17" i="105"/>
  <c r="N17" i="105"/>
  <c r="M17" i="105"/>
  <c r="L17" i="105"/>
  <c r="K17" i="105"/>
  <c r="H17" i="105"/>
  <c r="D17" i="105"/>
  <c r="C17" i="105"/>
  <c r="B17" i="105"/>
  <c r="P16" i="105"/>
  <c r="A16" i="105" s="1"/>
  <c r="O16" i="105"/>
  <c r="N16" i="105"/>
  <c r="M16" i="105"/>
  <c r="L16" i="105"/>
  <c r="K16" i="105"/>
  <c r="H16" i="105"/>
  <c r="D16" i="105"/>
  <c r="C16" i="105"/>
  <c r="B16" i="105"/>
  <c r="P15" i="105"/>
  <c r="O15" i="105"/>
  <c r="N15" i="105"/>
  <c r="M15" i="105"/>
  <c r="L15" i="105"/>
  <c r="K15" i="105"/>
  <c r="H15" i="105"/>
  <c r="D15" i="105"/>
  <c r="C15" i="105"/>
  <c r="B15" i="105"/>
  <c r="P14" i="105"/>
  <c r="O14" i="105"/>
  <c r="N14" i="105"/>
  <c r="M14" i="105"/>
  <c r="L14" i="105"/>
  <c r="K14" i="105"/>
  <c r="H14" i="105"/>
  <c r="D14" i="105"/>
  <c r="C14" i="105"/>
  <c r="B14" i="105"/>
  <c r="P72" i="106"/>
  <c r="O72" i="106"/>
  <c r="N72" i="106"/>
  <c r="M72" i="106"/>
  <c r="L72" i="106"/>
  <c r="K72" i="106"/>
  <c r="H72" i="106"/>
  <c r="D72" i="106"/>
  <c r="C72" i="106"/>
  <c r="B72" i="106"/>
  <c r="P71" i="106"/>
  <c r="O71" i="106"/>
  <c r="N71" i="106"/>
  <c r="M71" i="106"/>
  <c r="L71" i="106"/>
  <c r="K71" i="106"/>
  <c r="H71" i="106"/>
  <c r="D71" i="106"/>
  <c r="C71" i="106"/>
  <c r="B71" i="106"/>
  <c r="P70" i="106"/>
  <c r="O70" i="106"/>
  <c r="N70" i="106"/>
  <c r="M70" i="106"/>
  <c r="L70" i="106"/>
  <c r="K70" i="106"/>
  <c r="H70" i="106"/>
  <c r="D70" i="106"/>
  <c r="C70" i="106"/>
  <c r="B70" i="106"/>
  <c r="P69" i="106"/>
  <c r="O69" i="106"/>
  <c r="N69" i="106"/>
  <c r="M69" i="106"/>
  <c r="L69" i="106"/>
  <c r="K69" i="106"/>
  <c r="H69" i="106"/>
  <c r="D69" i="106"/>
  <c r="C69" i="106"/>
  <c r="B69" i="106"/>
  <c r="P68" i="106"/>
  <c r="O68" i="106"/>
  <c r="N68" i="106"/>
  <c r="M68" i="106"/>
  <c r="L68" i="106"/>
  <c r="K68" i="106"/>
  <c r="H68" i="106"/>
  <c r="D68" i="106"/>
  <c r="C68" i="106"/>
  <c r="B68" i="106"/>
  <c r="P67" i="106"/>
  <c r="O67" i="106"/>
  <c r="N67" i="106"/>
  <c r="M67" i="106"/>
  <c r="L67" i="106"/>
  <c r="K67" i="106"/>
  <c r="H67" i="106"/>
  <c r="D67" i="106"/>
  <c r="C67" i="106"/>
  <c r="B67" i="106"/>
  <c r="P66" i="106"/>
  <c r="O66" i="106"/>
  <c r="N66" i="106"/>
  <c r="M66" i="106"/>
  <c r="L66" i="106"/>
  <c r="K66" i="106"/>
  <c r="H66" i="106"/>
  <c r="D66" i="106"/>
  <c r="C66" i="106"/>
  <c r="B66" i="106"/>
  <c r="P65" i="106"/>
  <c r="O65" i="106"/>
  <c r="N65" i="106"/>
  <c r="M65" i="106"/>
  <c r="L65" i="106"/>
  <c r="K65" i="106"/>
  <c r="H65" i="106"/>
  <c r="D65" i="106"/>
  <c r="C65" i="106"/>
  <c r="B65" i="106"/>
  <c r="P64" i="106"/>
  <c r="O64" i="106"/>
  <c r="N64" i="106"/>
  <c r="M64" i="106"/>
  <c r="L64" i="106"/>
  <c r="K64" i="106"/>
  <c r="H64" i="106"/>
  <c r="D64" i="106"/>
  <c r="C64" i="106"/>
  <c r="B64" i="106"/>
  <c r="P63" i="106"/>
  <c r="O63" i="106"/>
  <c r="N63" i="106"/>
  <c r="M63" i="106"/>
  <c r="L63" i="106"/>
  <c r="K63" i="106"/>
  <c r="H63" i="106"/>
  <c r="D63" i="106"/>
  <c r="C63" i="106"/>
  <c r="B63" i="106"/>
  <c r="P62" i="106"/>
  <c r="O62" i="106"/>
  <c r="N62" i="106"/>
  <c r="M62" i="106"/>
  <c r="L62" i="106"/>
  <c r="K62" i="106"/>
  <c r="H62" i="106"/>
  <c r="D62" i="106"/>
  <c r="C62" i="106"/>
  <c r="B62" i="106"/>
  <c r="P61" i="106"/>
  <c r="O61" i="106"/>
  <c r="N61" i="106"/>
  <c r="M61" i="106"/>
  <c r="L61" i="106"/>
  <c r="K61" i="106"/>
  <c r="H61" i="106"/>
  <c r="D61" i="106"/>
  <c r="C61" i="106"/>
  <c r="B61" i="106"/>
  <c r="P60" i="106"/>
  <c r="O60" i="106"/>
  <c r="N60" i="106"/>
  <c r="M60" i="106"/>
  <c r="L60" i="106"/>
  <c r="K60" i="106"/>
  <c r="H60" i="106"/>
  <c r="D60" i="106"/>
  <c r="C60" i="106"/>
  <c r="B60" i="106"/>
  <c r="P59" i="106"/>
  <c r="O59" i="106"/>
  <c r="N59" i="106"/>
  <c r="M59" i="106"/>
  <c r="L59" i="106"/>
  <c r="K59" i="106"/>
  <c r="H59" i="106"/>
  <c r="D59" i="106"/>
  <c r="C59" i="106"/>
  <c r="B59" i="106"/>
  <c r="P58" i="106"/>
  <c r="O58" i="106"/>
  <c r="N58" i="106"/>
  <c r="M58" i="106"/>
  <c r="L58" i="106"/>
  <c r="K58" i="106"/>
  <c r="H58" i="106"/>
  <c r="D58" i="106"/>
  <c r="C58" i="106"/>
  <c r="B58" i="106"/>
  <c r="P57" i="106"/>
  <c r="O57" i="106"/>
  <c r="N57" i="106"/>
  <c r="M57" i="106"/>
  <c r="L57" i="106"/>
  <c r="K57" i="106"/>
  <c r="H57" i="106"/>
  <c r="D57" i="106"/>
  <c r="C57" i="106"/>
  <c r="B57" i="106"/>
  <c r="P56" i="106"/>
  <c r="O56" i="106"/>
  <c r="N56" i="106"/>
  <c r="M56" i="106"/>
  <c r="L56" i="106"/>
  <c r="K56" i="106"/>
  <c r="H56" i="106"/>
  <c r="D56" i="106"/>
  <c r="C56" i="106"/>
  <c r="B56" i="106"/>
  <c r="P55" i="106"/>
  <c r="O55" i="106"/>
  <c r="N55" i="106"/>
  <c r="M55" i="106"/>
  <c r="L55" i="106"/>
  <c r="K55" i="106"/>
  <c r="H55" i="106"/>
  <c r="D55" i="106"/>
  <c r="C55" i="106"/>
  <c r="B55" i="106"/>
  <c r="P54" i="106"/>
  <c r="O54" i="106"/>
  <c r="N54" i="106"/>
  <c r="M54" i="106"/>
  <c r="L54" i="106"/>
  <c r="K54" i="106"/>
  <c r="H54" i="106"/>
  <c r="D54" i="106"/>
  <c r="C54" i="106"/>
  <c r="B54" i="106"/>
  <c r="P53" i="106"/>
  <c r="O53" i="106"/>
  <c r="N53" i="106"/>
  <c r="M53" i="106"/>
  <c r="L53" i="106"/>
  <c r="K53" i="106"/>
  <c r="H53" i="106"/>
  <c r="D53" i="106"/>
  <c r="C53" i="106"/>
  <c r="B53" i="106"/>
  <c r="P52" i="106"/>
  <c r="O52" i="106"/>
  <c r="N52" i="106"/>
  <c r="M52" i="106"/>
  <c r="L52" i="106"/>
  <c r="K52" i="106"/>
  <c r="H52" i="106"/>
  <c r="D52" i="106"/>
  <c r="C52" i="106"/>
  <c r="B52" i="106"/>
  <c r="P51" i="106"/>
  <c r="O51" i="106"/>
  <c r="N51" i="106"/>
  <c r="M51" i="106"/>
  <c r="L51" i="106"/>
  <c r="K51" i="106"/>
  <c r="H51" i="106"/>
  <c r="D51" i="106"/>
  <c r="C51" i="106"/>
  <c r="B51" i="106"/>
  <c r="P50" i="106"/>
  <c r="O50" i="106"/>
  <c r="N50" i="106"/>
  <c r="M50" i="106"/>
  <c r="L50" i="106"/>
  <c r="K50" i="106"/>
  <c r="H50" i="106"/>
  <c r="D50" i="106"/>
  <c r="C50" i="106"/>
  <c r="B50" i="106"/>
  <c r="P49" i="106"/>
  <c r="O49" i="106"/>
  <c r="N49" i="106"/>
  <c r="M49" i="106"/>
  <c r="L49" i="106"/>
  <c r="K49" i="106"/>
  <c r="H49" i="106"/>
  <c r="D49" i="106"/>
  <c r="C49" i="106"/>
  <c r="B49" i="106"/>
  <c r="P48" i="106"/>
  <c r="O48" i="106"/>
  <c r="N48" i="106"/>
  <c r="M48" i="106"/>
  <c r="L48" i="106"/>
  <c r="K48" i="106"/>
  <c r="H48" i="106"/>
  <c r="D48" i="106"/>
  <c r="C48" i="106"/>
  <c r="B48" i="106"/>
  <c r="P47" i="106"/>
  <c r="O47" i="106"/>
  <c r="N47" i="106"/>
  <c r="M47" i="106"/>
  <c r="L47" i="106"/>
  <c r="K47" i="106"/>
  <c r="H47" i="106"/>
  <c r="D47" i="106"/>
  <c r="C47" i="106"/>
  <c r="B47" i="106"/>
  <c r="P46" i="106"/>
  <c r="O46" i="106"/>
  <c r="N46" i="106"/>
  <c r="M46" i="106"/>
  <c r="L46" i="106"/>
  <c r="K46" i="106"/>
  <c r="H46" i="106"/>
  <c r="D46" i="106"/>
  <c r="C46" i="106"/>
  <c r="B46" i="106"/>
  <c r="P45" i="106"/>
  <c r="O45" i="106"/>
  <c r="N45" i="106"/>
  <c r="M45" i="106"/>
  <c r="L45" i="106"/>
  <c r="K45" i="106"/>
  <c r="H45" i="106"/>
  <c r="D45" i="106"/>
  <c r="C45" i="106"/>
  <c r="B45" i="106"/>
  <c r="P44" i="106"/>
  <c r="O44" i="106"/>
  <c r="N44" i="106"/>
  <c r="M44" i="106"/>
  <c r="L44" i="106"/>
  <c r="K44" i="106"/>
  <c r="H44" i="106"/>
  <c r="D44" i="106"/>
  <c r="C44" i="106"/>
  <c r="B44" i="106"/>
  <c r="P43" i="106"/>
  <c r="O43" i="106"/>
  <c r="N43" i="106"/>
  <c r="M43" i="106"/>
  <c r="L43" i="106"/>
  <c r="K43" i="106"/>
  <c r="H43" i="106"/>
  <c r="D43" i="106"/>
  <c r="C43" i="106"/>
  <c r="B43" i="106"/>
  <c r="P42" i="106"/>
  <c r="O42" i="106"/>
  <c r="N42" i="106"/>
  <c r="M42" i="106"/>
  <c r="L42" i="106"/>
  <c r="K42" i="106"/>
  <c r="H42" i="106"/>
  <c r="D42" i="106"/>
  <c r="C42" i="106"/>
  <c r="B42" i="106"/>
  <c r="P41" i="106"/>
  <c r="O41" i="106"/>
  <c r="N41" i="106"/>
  <c r="M41" i="106"/>
  <c r="L41" i="106"/>
  <c r="K41" i="106"/>
  <c r="H41" i="106"/>
  <c r="D41" i="106"/>
  <c r="C41" i="106"/>
  <c r="B41" i="106"/>
  <c r="P40" i="106"/>
  <c r="O40" i="106"/>
  <c r="N40" i="106"/>
  <c r="M40" i="106"/>
  <c r="L40" i="106"/>
  <c r="K40" i="106"/>
  <c r="H40" i="106"/>
  <c r="D40" i="106"/>
  <c r="C40" i="106"/>
  <c r="B40" i="106"/>
  <c r="P39" i="106"/>
  <c r="O39" i="106"/>
  <c r="N39" i="106"/>
  <c r="M39" i="106"/>
  <c r="L39" i="106"/>
  <c r="K39" i="106"/>
  <c r="H39" i="106"/>
  <c r="D39" i="106"/>
  <c r="C39" i="106"/>
  <c r="B39" i="106"/>
  <c r="P38" i="106"/>
  <c r="O38" i="106"/>
  <c r="N38" i="106"/>
  <c r="M38" i="106"/>
  <c r="L38" i="106"/>
  <c r="K38" i="106"/>
  <c r="H38" i="106"/>
  <c r="D38" i="106"/>
  <c r="C38" i="106"/>
  <c r="B38" i="106"/>
  <c r="P37" i="106"/>
  <c r="O37" i="106"/>
  <c r="N37" i="106"/>
  <c r="M37" i="106"/>
  <c r="L37" i="106"/>
  <c r="K37" i="106"/>
  <c r="H37" i="106"/>
  <c r="D37" i="106"/>
  <c r="C37" i="106"/>
  <c r="B37" i="106"/>
  <c r="P36" i="106"/>
  <c r="O36" i="106"/>
  <c r="N36" i="106"/>
  <c r="M36" i="106"/>
  <c r="L36" i="106"/>
  <c r="K36" i="106"/>
  <c r="H36" i="106"/>
  <c r="D36" i="106"/>
  <c r="C36" i="106"/>
  <c r="B36" i="106"/>
  <c r="P35" i="106"/>
  <c r="O35" i="106"/>
  <c r="N35" i="106"/>
  <c r="M35" i="106"/>
  <c r="L35" i="106"/>
  <c r="K35" i="106"/>
  <c r="H35" i="106"/>
  <c r="D35" i="106"/>
  <c r="C35" i="106"/>
  <c r="B35" i="106"/>
  <c r="P34" i="106"/>
  <c r="O34" i="106"/>
  <c r="N34" i="106"/>
  <c r="M34" i="106"/>
  <c r="L34" i="106"/>
  <c r="K34" i="106"/>
  <c r="H34" i="106"/>
  <c r="D34" i="106"/>
  <c r="C34" i="106"/>
  <c r="B34" i="106"/>
  <c r="P33" i="106"/>
  <c r="O33" i="106"/>
  <c r="N33" i="106"/>
  <c r="M33" i="106"/>
  <c r="L33" i="106"/>
  <c r="K33" i="106"/>
  <c r="H33" i="106"/>
  <c r="D33" i="106"/>
  <c r="C33" i="106"/>
  <c r="B33" i="106"/>
  <c r="P32" i="106"/>
  <c r="O32" i="106"/>
  <c r="N32" i="106"/>
  <c r="M32" i="106"/>
  <c r="L32" i="106"/>
  <c r="K32" i="106"/>
  <c r="H32" i="106"/>
  <c r="D32" i="106"/>
  <c r="C32" i="106"/>
  <c r="B32" i="106"/>
  <c r="P31" i="106"/>
  <c r="O31" i="106"/>
  <c r="N31" i="106"/>
  <c r="M31" i="106"/>
  <c r="L31" i="106"/>
  <c r="K31" i="106"/>
  <c r="H31" i="106"/>
  <c r="D31" i="106"/>
  <c r="C31" i="106"/>
  <c r="B31" i="106"/>
  <c r="P30" i="106"/>
  <c r="O30" i="106"/>
  <c r="N30" i="106"/>
  <c r="M30" i="106"/>
  <c r="L30" i="106"/>
  <c r="K30" i="106"/>
  <c r="H30" i="106"/>
  <c r="D30" i="106"/>
  <c r="C30" i="106"/>
  <c r="B30" i="106"/>
  <c r="P29" i="106"/>
  <c r="O29" i="106"/>
  <c r="N29" i="106"/>
  <c r="M29" i="106"/>
  <c r="L29" i="106"/>
  <c r="K29" i="106"/>
  <c r="H29" i="106"/>
  <c r="D29" i="106"/>
  <c r="C29" i="106"/>
  <c r="B29" i="106"/>
  <c r="P28" i="106"/>
  <c r="O28" i="106"/>
  <c r="N28" i="106"/>
  <c r="M28" i="106"/>
  <c r="L28" i="106"/>
  <c r="K28" i="106"/>
  <c r="H28" i="106"/>
  <c r="D28" i="106"/>
  <c r="C28" i="106"/>
  <c r="B28" i="106"/>
  <c r="P27" i="106"/>
  <c r="O27" i="106"/>
  <c r="N27" i="106"/>
  <c r="M27" i="106"/>
  <c r="L27" i="106"/>
  <c r="K27" i="106"/>
  <c r="H27" i="106"/>
  <c r="D27" i="106"/>
  <c r="C27" i="106"/>
  <c r="B27" i="106"/>
  <c r="P26" i="106"/>
  <c r="O26" i="106"/>
  <c r="N26" i="106"/>
  <c r="M26" i="106"/>
  <c r="L26" i="106"/>
  <c r="K26" i="106"/>
  <c r="H26" i="106"/>
  <c r="D26" i="106"/>
  <c r="C26" i="106"/>
  <c r="B26" i="106"/>
  <c r="P25" i="106"/>
  <c r="O25" i="106"/>
  <c r="N25" i="106"/>
  <c r="M25" i="106"/>
  <c r="L25" i="106"/>
  <c r="K25" i="106"/>
  <c r="H25" i="106"/>
  <c r="D25" i="106"/>
  <c r="C25" i="106"/>
  <c r="B25" i="106"/>
  <c r="P24" i="106"/>
  <c r="O24" i="106"/>
  <c r="N24" i="106"/>
  <c r="M24" i="106"/>
  <c r="L24" i="106"/>
  <c r="K24" i="106"/>
  <c r="H24" i="106"/>
  <c r="D24" i="106"/>
  <c r="C24" i="106"/>
  <c r="B24" i="106"/>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20" i="106"/>
  <c r="O20" i="106"/>
  <c r="N20" i="106"/>
  <c r="M20" i="106"/>
  <c r="L20" i="106"/>
  <c r="K20" i="106"/>
  <c r="H20" i="106"/>
  <c r="D20" i="106"/>
  <c r="C20" i="106"/>
  <c r="B20" i="106"/>
  <c r="P19" i="106"/>
  <c r="O19" i="106"/>
  <c r="N19" i="106"/>
  <c r="M19" i="106"/>
  <c r="L19" i="106"/>
  <c r="K19" i="106"/>
  <c r="H19" i="106"/>
  <c r="D19" i="106"/>
  <c r="C19" i="106"/>
  <c r="B19" i="106"/>
  <c r="P18" i="106"/>
  <c r="O18" i="106"/>
  <c r="N18" i="106"/>
  <c r="M18" i="106"/>
  <c r="L18" i="106"/>
  <c r="K18" i="106"/>
  <c r="H18" i="106"/>
  <c r="D18" i="106"/>
  <c r="C18" i="106"/>
  <c r="B18" i="106"/>
  <c r="P17" i="106"/>
  <c r="A17" i="106" s="1"/>
  <c r="O17" i="106"/>
  <c r="N17" i="106"/>
  <c r="M17" i="106"/>
  <c r="L17" i="106"/>
  <c r="K17" i="106"/>
  <c r="H17" i="106"/>
  <c r="D17" i="106"/>
  <c r="C17" i="106"/>
  <c r="B17" i="106"/>
  <c r="P16" i="106"/>
  <c r="O16" i="106"/>
  <c r="N16" i="106"/>
  <c r="M16" i="106"/>
  <c r="L16" i="106"/>
  <c r="K16" i="106"/>
  <c r="H16" i="106"/>
  <c r="D16" i="106"/>
  <c r="C16" i="106"/>
  <c r="B16" i="106"/>
  <c r="P15" i="106"/>
  <c r="O15" i="106"/>
  <c r="N15" i="106"/>
  <c r="M15" i="106"/>
  <c r="L15" i="106"/>
  <c r="K15" i="106"/>
  <c r="H15" i="106"/>
  <c r="D15" i="106"/>
  <c r="C15" i="106"/>
  <c r="B15" i="106"/>
  <c r="P14" i="106"/>
  <c r="O14" i="106"/>
  <c r="N14" i="106"/>
  <c r="M14" i="106"/>
  <c r="L14" i="106"/>
  <c r="K14" i="106"/>
  <c r="H14" i="106"/>
  <c r="D14" i="106"/>
  <c r="C14" i="106"/>
  <c r="B14" i="106"/>
  <c r="P73" i="107"/>
  <c r="O73" i="107"/>
  <c r="N73" i="107"/>
  <c r="M73" i="107"/>
  <c r="L73" i="107"/>
  <c r="K73" i="107"/>
  <c r="H73" i="107"/>
  <c r="D73" i="107"/>
  <c r="C73" i="107"/>
  <c r="B73" i="107"/>
  <c r="P72" i="107"/>
  <c r="O72" i="107"/>
  <c r="N72" i="107"/>
  <c r="M72" i="107"/>
  <c r="L72" i="107"/>
  <c r="K72" i="107"/>
  <c r="H72" i="107"/>
  <c r="D72" i="107"/>
  <c r="C72" i="107"/>
  <c r="B72" i="107"/>
  <c r="P71" i="107"/>
  <c r="O71" i="107"/>
  <c r="N71" i="107"/>
  <c r="M71" i="107"/>
  <c r="L71" i="107"/>
  <c r="K71" i="107"/>
  <c r="H71" i="107"/>
  <c r="D71" i="107"/>
  <c r="C71" i="107"/>
  <c r="B71" i="107"/>
  <c r="P70" i="107"/>
  <c r="O70" i="107"/>
  <c r="N70" i="107"/>
  <c r="M70" i="107"/>
  <c r="L70" i="107"/>
  <c r="K70" i="107"/>
  <c r="H70" i="107"/>
  <c r="D70" i="107"/>
  <c r="C70" i="107"/>
  <c r="B70" i="107"/>
  <c r="P69" i="107"/>
  <c r="O69" i="107"/>
  <c r="N69" i="107"/>
  <c r="M69" i="107"/>
  <c r="L69" i="107"/>
  <c r="K69" i="107"/>
  <c r="H69" i="107"/>
  <c r="D69" i="107"/>
  <c r="C69" i="107"/>
  <c r="B69" i="107"/>
  <c r="P68" i="107"/>
  <c r="O68" i="107"/>
  <c r="N68" i="107"/>
  <c r="M68" i="107"/>
  <c r="L68" i="107"/>
  <c r="K68" i="107"/>
  <c r="H68" i="107"/>
  <c r="D68" i="107"/>
  <c r="C68" i="107"/>
  <c r="B68" i="107"/>
  <c r="P67" i="107"/>
  <c r="O67" i="107"/>
  <c r="N67" i="107"/>
  <c r="M67" i="107"/>
  <c r="L67" i="107"/>
  <c r="K67" i="107"/>
  <c r="H67" i="107"/>
  <c r="D67" i="107"/>
  <c r="C67" i="107"/>
  <c r="B67" i="107"/>
  <c r="P66" i="107"/>
  <c r="O66" i="107"/>
  <c r="N66" i="107"/>
  <c r="M66" i="107"/>
  <c r="L66" i="107"/>
  <c r="K66" i="107"/>
  <c r="H66" i="107"/>
  <c r="D66" i="107"/>
  <c r="C66" i="107"/>
  <c r="B66" i="107"/>
  <c r="P65" i="107"/>
  <c r="O65" i="107"/>
  <c r="N65" i="107"/>
  <c r="M65" i="107"/>
  <c r="L65" i="107"/>
  <c r="K65" i="107"/>
  <c r="H65" i="107"/>
  <c r="D65" i="107"/>
  <c r="C65" i="107"/>
  <c r="B65" i="107"/>
  <c r="P64" i="107"/>
  <c r="O64" i="107"/>
  <c r="N64" i="107"/>
  <c r="M64" i="107"/>
  <c r="L64" i="107"/>
  <c r="K64" i="107"/>
  <c r="H64" i="107"/>
  <c r="D64" i="107"/>
  <c r="C64" i="107"/>
  <c r="B64" i="107"/>
  <c r="P63" i="107"/>
  <c r="O63" i="107"/>
  <c r="N63" i="107"/>
  <c r="M63" i="107"/>
  <c r="L63" i="107"/>
  <c r="K63" i="107"/>
  <c r="H63" i="107"/>
  <c r="D63" i="107"/>
  <c r="C63" i="107"/>
  <c r="B63" i="107"/>
  <c r="P62" i="107"/>
  <c r="O62" i="107"/>
  <c r="N62" i="107"/>
  <c r="M62" i="107"/>
  <c r="L62" i="107"/>
  <c r="K62" i="107"/>
  <c r="H62" i="107"/>
  <c r="D62" i="107"/>
  <c r="C62" i="107"/>
  <c r="B62" i="107"/>
  <c r="P61" i="107"/>
  <c r="O61" i="107"/>
  <c r="N61" i="107"/>
  <c r="M61" i="107"/>
  <c r="L61" i="107"/>
  <c r="K61" i="107"/>
  <c r="H61" i="107"/>
  <c r="D61" i="107"/>
  <c r="C61" i="107"/>
  <c r="B61" i="107"/>
  <c r="P60" i="107"/>
  <c r="O60" i="107"/>
  <c r="N60" i="107"/>
  <c r="M60" i="107"/>
  <c r="L60" i="107"/>
  <c r="K60" i="107"/>
  <c r="H60" i="107"/>
  <c r="D60" i="107"/>
  <c r="C60" i="107"/>
  <c r="B60" i="107"/>
  <c r="P59" i="107"/>
  <c r="O59" i="107"/>
  <c r="N59" i="107"/>
  <c r="M59" i="107"/>
  <c r="L59" i="107"/>
  <c r="K59" i="107"/>
  <c r="H59" i="107"/>
  <c r="D59" i="107"/>
  <c r="C59" i="107"/>
  <c r="B59" i="107"/>
  <c r="P58" i="107"/>
  <c r="O58" i="107"/>
  <c r="N58" i="107"/>
  <c r="M58" i="107"/>
  <c r="L58" i="107"/>
  <c r="K58" i="107"/>
  <c r="H58" i="107"/>
  <c r="D58" i="107"/>
  <c r="C58" i="107"/>
  <c r="B58" i="107"/>
  <c r="P57" i="107"/>
  <c r="O57" i="107"/>
  <c r="N57" i="107"/>
  <c r="M57" i="107"/>
  <c r="L57" i="107"/>
  <c r="K57" i="107"/>
  <c r="H57" i="107"/>
  <c r="D57" i="107"/>
  <c r="C57" i="107"/>
  <c r="B57" i="107"/>
  <c r="P56" i="107"/>
  <c r="O56" i="107"/>
  <c r="N56" i="107"/>
  <c r="M56" i="107"/>
  <c r="L56" i="107"/>
  <c r="K56" i="107"/>
  <c r="H56" i="107"/>
  <c r="D56" i="107"/>
  <c r="C56" i="107"/>
  <c r="B56" i="107"/>
  <c r="P55" i="107"/>
  <c r="O55" i="107"/>
  <c r="N55" i="107"/>
  <c r="M55" i="107"/>
  <c r="L55" i="107"/>
  <c r="K55" i="107"/>
  <c r="H55" i="107"/>
  <c r="D55" i="107"/>
  <c r="C55" i="107"/>
  <c r="B55" i="107"/>
  <c r="P54" i="107"/>
  <c r="O54" i="107"/>
  <c r="N54" i="107"/>
  <c r="M54" i="107"/>
  <c r="L54" i="107"/>
  <c r="K54" i="107"/>
  <c r="H54" i="107"/>
  <c r="D54" i="107"/>
  <c r="C54" i="107"/>
  <c r="B54" i="107"/>
  <c r="P53" i="107"/>
  <c r="O53" i="107"/>
  <c r="N53" i="107"/>
  <c r="M53" i="107"/>
  <c r="L53" i="107"/>
  <c r="K53" i="107"/>
  <c r="H53" i="107"/>
  <c r="D53" i="107"/>
  <c r="C53" i="107"/>
  <c r="B53" i="107"/>
  <c r="P52" i="107"/>
  <c r="O52" i="107"/>
  <c r="N52" i="107"/>
  <c r="M52" i="107"/>
  <c r="L52" i="107"/>
  <c r="K52" i="107"/>
  <c r="H52" i="107"/>
  <c r="D52" i="107"/>
  <c r="C52" i="107"/>
  <c r="B52" i="107"/>
  <c r="P51" i="107"/>
  <c r="O51" i="107"/>
  <c r="N51" i="107"/>
  <c r="M51" i="107"/>
  <c r="L51" i="107"/>
  <c r="K51" i="107"/>
  <c r="H51" i="107"/>
  <c r="D51" i="107"/>
  <c r="C51" i="107"/>
  <c r="B51" i="107"/>
  <c r="P50" i="107"/>
  <c r="O50" i="107"/>
  <c r="N50" i="107"/>
  <c r="M50" i="107"/>
  <c r="L50" i="107"/>
  <c r="K50" i="107"/>
  <c r="H50" i="107"/>
  <c r="D50" i="107"/>
  <c r="C50" i="107"/>
  <c r="B50" i="107"/>
  <c r="P49" i="107"/>
  <c r="O49" i="107"/>
  <c r="N49" i="107"/>
  <c r="M49" i="107"/>
  <c r="L49" i="107"/>
  <c r="K49" i="107"/>
  <c r="H49" i="107"/>
  <c r="D49" i="107"/>
  <c r="C49" i="107"/>
  <c r="B49" i="107"/>
  <c r="P48" i="107"/>
  <c r="O48" i="107"/>
  <c r="N48" i="107"/>
  <c r="M48" i="107"/>
  <c r="L48" i="107"/>
  <c r="K48" i="107"/>
  <c r="H48" i="107"/>
  <c r="D48" i="107"/>
  <c r="C48" i="107"/>
  <c r="B48" i="107"/>
  <c r="P47" i="107"/>
  <c r="O47" i="107"/>
  <c r="N47" i="107"/>
  <c r="M47" i="107"/>
  <c r="L47" i="107"/>
  <c r="K47" i="107"/>
  <c r="H47" i="107"/>
  <c r="D47" i="107"/>
  <c r="C47" i="107"/>
  <c r="B47" i="107"/>
  <c r="P46" i="107"/>
  <c r="O46" i="107"/>
  <c r="N46" i="107"/>
  <c r="M46" i="107"/>
  <c r="L46" i="107"/>
  <c r="K46" i="107"/>
  <c r="H46" i="107"/>
  <c r="D46" i="107"/>
  <c r="C46" i="107"/>
  <c r="B46" i="107"/>
  <c r="P45" i="107"/>
  <c r="O45" i="107"/>
  <c r="N45" i="107"/>
  <c r="M45" i="107"/>
  <c r="L45" i="107"/>
  <c r="K45" i="107"/>
  <c r="H45" i="107"/>
  <c r="D45" i="107"/>
  <c r="C45" i="107"/>
  <c r="B45" i="107"/>
  <c r="P44" i="107"/>
  <c r="O44" i="107"/>
  <c r="N44" i="107"/>
  <c r="M44" i="107"/>
  <c r="L44" i="107"/>
  <c r="K44" i="107"/>
  <c r="H44" i="107"/>
  <c r="D44" i="107"/>
  <c r="C44" i="107"/>
  <c r="B44" i="107"/>
  <c r="P43" i="107"/>
  <c r="O43" i="107"/>
  <c r="N43" i="107"/>
  <c r="M43" i="107"/>
  <c r="L43" i="107"/>
  <c r="K43" i="107"/>
  <c r="H43" i="107"/>
  <c r="D43" i="107"/>
  <c r="C43" i="107"/>
  <c r="B43" i="107"/>
  <c r="P42" i="107"/>
  <c r="O42" i="107"/>
  <c r="N42" i="107"/>
  <c r="M42" i="107"/>
  <c r="L42" i="107"/>
  <c r="K42" i="107"/>
  <c r="H42" i="107"/>
  <c r="D42" i="107"/>
  <c r="C42" i="107"/>
  <c r="B42" i="107"/>
  <c r="P41" i="107"/>
  <c r="O41" i="107"/>
  <c r="N41" i="107"/>
  <c r="M41" i="107"/>
  <c r="L41" i="107"/>
  <c r="K41" i="107"/>
  <c r="H41" i="107"/>
  <c r="D41" i="107"/>
  <c r="C41" i="107"/>
  <c r="B41" i="107"/>
  <c r="P40" i="107"/>
  <c r="O40" i="107"/>
  <c r="N40" i="107"/>
  <c r="M40" i="107"/>
  <c r="L40" i="107"/>
  <c r="K40" i="107"/>
  <c r="H40" i="107"/>
  <c r="D40" i="107"/>
  <c r="C40" i="107"/>
  <c r="B40" i="107"/>
  <c r="P39" i="107"/>
  <c r="O39" i="107"/>
  <c r="N39" i="107"/>
  <c r="M39" i="107"/>
  <c r="L39" i="107"/>
  <c r="K39" i="107"/>
  <c r="H39" i="107"/>
  <c r="D39" i="107"/>
  <c r="C39" i="107"/>
  <c r="B39" i="107"/>
  <c r="P38" i="107"/>
  <c r="O38" i="107"/>
  <c r="N38" i="107"/>
  <c r="M38" i="107"/>
  <c r="L38" i="107"/>
  <c r="K38" i="107"/>
  <c r="H38" i="107"/>
  <c r="D38" i="107"/>
  <c r="C38" i="107"/>
  <c r="B38" i="107"/>
  <c r="P37" i="107"/>
  <c r="O37" i="107"/>
  <c r="N37" i="107"/>
  <c r="M37" i="107"/>
  <c r="L37" i="107"/>
  <c r="K37" i="107"/>
  <c r="H37" i="107"/>
  <c r="D37" i="107"/>
  <c r="C37" i="107"/>
  <c r="B37" i="107"/>
  <c r="P36" i="107"/>
  <c r="O36" i="107"/>
  <c r="N36" i="107"/>
  <c r="M36" i="107"/>
  <c r="L36" i="107"/>
  <c r="K36" i="107"/>
  <c r="H36" i="107"/>
  <c r="D36" i="107"/>
  <c r="C36" i="107"/>
  <c r="B36" i="107"/>
  <c r="P35" i="107"/>
  <c r="O35" i="107"/>
  <c r="N35" i="107"/>
  <c r="M35" i="107"/>
  <c r="L35" i="107"/>
  <c r="K35" i="107"/>
  <c r="H35" i="107"/>
  <c r="D35" i="107"/>
  <c r="C35" i="107"/>
  <c r="B35" i="107"/>
  <c r="P34" i="107"/>
  <c r="O34" i="107"/>
  <c r="N34" i="107"/>
  <c r="M34" i="107"/>
  <c r="L34" i="107"/>
  <c r="K34" i="107"/>
  <c r="H34" i="107"/>
  <c r="D34" i="107"/>
  <c r="C34" i="107"/>
  <c r="B34" i="107"/>
  <c r="P33" i="107"/>
  <c r="O33" i="107"/>
  <c r="N33" i="107"/>
  <c r="M33" i="107"/>
  <c r="L33" i="107"/>
  <c r="K33" i="107"/>
  <c r="H33" i="107"/>
  <c r="D33" i="107"/>
  <c r="C33" i="107"/>
  <c r="B33" i="107"/>
  <c r="P32" i="107"/>
  <c r="O32" i="107"/>
  <c r="N32" i="107"/>
  <c r="M32" i="107"/>
  <c r="L32" i="107"/>
  <c r="K32" i="107"/>
  <c r="H32" i="107"/>
  <c r="D32" i="107"/>
  <c r="C32" i="107"/>
  <c r="B32" i="107"/>
  <c r="P31" i="107"/>
  <c r="O31" i="107"/>
  <c r="N31" i="107"/>
  <c r="M31" i="107"/>
  <c r="L31" i="107"/>
  <c r="K31" i="107"/>
  <c r="H31" i="107"/>
  <c r="D31" i="107"/>
  <c r="C31" i="107"/>
  <c r="B31" i="107"/>
  <c r="P30" i="107"/>
  <c r="O30" i="107"/>
  <c r="N30" i="107"/>
  <c r="M30" i="107"/>
  <c r="L30" i="107"/>
  <c r="K30" i="107"/>
  <c r="H30" i="107"/>
  <c r="D30" i="107"/>
  <c r="C30" i="107"/>
  <c r="B30" i="107"/>
  <c r="P29" i="107"/>
  <c r="O29" i="107"/>
  <c r="N29" i="107"/>
  <c r="M29" i="107"/>
  <c r="L29" i="107"/>
  <c r="K29" i="107"/>
  <c r="H29" i="107"/>
  <c r="D29" i="107"/>
  <c r="C29" i="107"/>
  <c r="B29" i="107"/>
  <c r="P28" i="107"/>
  <c r="O28" i="107"/>
  <c r="N28" i="107"/>
  <c r="M28" i="107"/>
  <c r="L28" i="107"/>
  <c r="K28" i="107"/>
  <c r="H28" i="107"/>
  <c r="D28" i="107"/>
  <c r="C28" i="107"/>
  <c r="B28" i="107"/>
  <c r="P27" i="107"/>
  <c r="O27" i="107"/>
  <c r="N27" i="107"/>
  <c r="M27" i="107"/>
  <c r="L27" i="107"/>
  <c r="K27" i="107"/>
  <c r="H27" i="107"/>
  <c r="D27" i="107"/>
  <c r="C27" i="107"/>
  <c r="B27" i="107"/>
  <c r="P26" i="107"/>
  <c r="O26" i="107"/>
  <c r="N26" i="107"/>
  <c r="M26" i="107"/>
  <c r="L26" i="107"/>
  <c r="K26" i="107"/>
  <c r="H26" i="107"/>
  <c r="D26" i="107"/>
  <c r="C26" i="107"/>
  <c r="B26" i="107"/>
  <c r="P25" i="107"/>
  <c r="O25" i="107"/>
  <c r="N25" i="107"/>
  <c r="M25" i="107"/>
  <c r="L25" i="107"/>
  <c r="K25" i="107"/>
  <c r="H25" i="107"/>
  <c r="D25" i="107"/>
  <c r="C25" i="107"/>
  <c r="B25" i="107"/>
  <c r="P24" i="107"/>
  <c r="O24" i="107"/>
  <c r="N24" i="107"/>
  <c r="M24" i="107"/>
  <c r="L24" i="107"/>
  <c r="K24" i="107"/>
  <c r="H24" i="107"/>
  <c r="D24" i="107"/>
  <c r="C24" i="107"/>
  <c r="B24" i="107"/>
  <c r="P23" i="107"/>
  <c r="O23" i="107"/>
  <c r="N23" i="107"/>
  <c r="M23" i="107"/>
  <c r="L23" i="107"/>
  <c r="K23" i="107"/>
  <c r="H23" i="107"/>
  <c r="D23" i="107"/>
  <c r="C23" i="107"/>
  <c r="B23" i="107"/>
  <c r="P22" i="107"/>
  <c r="O22" i="107"/>
  <c r="N22" i="107"/>
  <c r="M22" i="107"/>
  <c r="L22" i="107"/>
  <c r="K22" i="107"/>
  <c r="H22" i="107"/>
  <c r="D22" i="107"/>
  <c r="C22" i="107"/>
  <c r="B22" i="107"/>
  <c r="P21" i="107"/>
  <c r="O21" i="107"/>
  <c r="N21" i="107"/>
  <c r="M21" i="107"/>
  <c r="L21" i="107"/>
  <c r="K21" i="107"/>
  <c r="H21" i="107"/>
  <c r="D21" i="107"/>
  <c r="C21" i="107"/>
  <c r="B21" i="107"/>
  <c r="P20" i="107"/>
  <c r="O20" i="107"/>
  <c r="N20" i="107"/>
  <c r="M20" i="107"/>
  <c r="L20" i="107"/>
  <c r="K20" i="107"/>
  <c r="H20" i="107"/>
  <c r="D20" i="107"/>
  <c r="C20" i="107"/>
  <c r="B20" i="107"/>
  <c r="P19" i="107"/>
  <c r="O19" i="107"/>
  <c r="N19" i="107"/>
  <c r="M19" i="107"/>
  <c r="L19" i="107"/>
  <c r="K19" i="107"/>
  <c r="H19" i="107"/>
  <c r="D19" i="107"/>
  <c r="C19" i="107"/>
  <c r="B19" i="107"/>
  <c r="P18" i="107"/>
  <c r="A18" i="107" s="1"/>
  <c r="O18" i="107"/>
  <c r="N18" i="107"/>
  <c r="M18" i="107"/>
  <c r="L18" i="107"/>
  <c r="K18" i="107"/>
  <c r="H18" i="107"/>
  <c r="D18" i="107"/>
  <c r="C18" i="107"/>
  <c r="B18" i="107"/>
  <c r="P17" i="107"/>
  <c r="O17" i="107"/>
  <c r="N17" i="107"/>
  <c r="M17" i="107"/>
  <c r="L17" i="107"/>
  <c r="K17" i="107"/>
  <c r="H17" i="107"/>
  <c r="D17" i="107"/>
  <c r="C17" i="107"/>
  <c r="B17" i="107"/>
  <c r="P16" i="107"/>
  <c r="O16" i="107"/>
  <c r="N16" i="107"/>
  <c r="M16" i="107"/>
  <c r="L16" i="107"/>
  <c r="K16" i="107"/>
  <c r="H16" i="107"/>
  <c r="D16" i="107"/>
  <c r="C16" i="107"/>
  <c r="B16" i="107"/>
  <c r="P15" i="107"/>
  <c r="A15" i="107" s="1"/>
  <c r="O15" i="107"/>
  <c r="N15" i="107"/>
  <c r="M15" i="107"/>
  <c r="L15" i="107"/>
  <c r="K15" i="107"/>
  <c r="H15" i="107"/>
  <c r="D15" i="107"/>
  <c r="C15" i="107"/>
  <c r="B15" i="107"/>
  <c r="P14" i="107"/>
  <c r="O14" i="107"/>
  <c r="N14" i="107"/>
  <c r="M14" i="107"/>
  <c r="L14" i="107"/>
  <c r="K14" i="107"/>
  <c r="H14" i="107"/>
  <c r="D14" i="107"/>
  <c r="C14" i="107"/>
  <c r="B14" i="107"/>
  <c r="Q9" i="4"/>
  <c r="Q9" i="5"/>
  <c r="Q9" i="44"/>
  <c r="Q9" i="7"/>
  <c r="Q9" i="8"/>
  <c r="Q9" i="50"/>
  <c r="Q9" i="10"/>
  <c r="Q9" i="11"/>
  <c r="Q9" i="12"/>
  <c r="Q9" i="13"/>
  <c r="Q9" i="37"/>
  <c r="A36" i="118"/>
  <c r="B34" i="118"/>
  <c r="B31" i="118"/>
  <c r="B19" i="118"/>
  <c r="A19" i="118"/>
  <c r="C66" i="117"/>
  <c r="C40" i="117"/>
  <c r="C82" i="107" s="1"/>
  <c r="D29" i="117"/>
  <c r="D28" i="117"/>
  <c r="D27" i="117"/>
  <c r="D9" i="117"/>
  <c r="D8" i="117"/>
  <c r="D7" i="117"/>
  <c r="D6" i="117"/>
  <c r="A14" i="107"/>
  <c r="P10" i="107"/>
  <c r="C2" i="107"/>
  <c r="C25" i="117" s="1"/>
  <c r="C46" i="2" s="1"/>
  <c r="D1" i="107"/>
  <c r="P10" i="106"/>
  <c r="C2" i="106"/>
  <c r="C24" i="117" s="1"/>
  <c r="C43" i="2" s="1"/>
  <c r="D1" i="106"/>
  <c r="P10" i="105"/>
  <c r="C2" i="105"/>
  <c r="C23" i="117" s="1"/>
  <c r="C40" i="2" s="1"/>
  <c r="D1" i="105"/>
  <c r="A15" i="104"/>
  <c r="P10" i="104"/>
  <c r="C2" i="104"/>
  <c r="C22" i="117" s="1"/>
  <c r="C37" i="2" s="1"/>
  <c r="D1" i="104"/>
  <c r="A17" i="103"/>
  <c r="P10" i="103"/>
  <c r="C2" i="103"/>
  <c r="C21" i="117" s="1"/>
  <c r="C34" i="2" s="1"/>
  <c r="D1" i="103"/>
  <c r="P10" i="102"/>
  <c r="C2" i="102"/>
  <c r="C20" i="117" s="1"/>
  <c r="C31" i="2" s="1"/>
  <c r="D1" i="102"/>
  <c r="A15" i="101"/>
  <c r="P10" i="101"/>
  <c r="C2" i="101"/>
  <c r="C19" i="117" s="1"/>
  <c r="C28" i="2" s="1"/>
  <c r="D1" i="101"/>
  <c r="P10" i="100"/>
  <c r="C2" i="100"/>
  <c r="C18" i="117" s="1"/>
  <c r="C25" i="2" s="1"/>
  <c r="D1" i="100"/>
  <c r="P10" i="99"/>
  <c r="C2" i="99"/>
  <c r="C17" i="117" s="1"/>
  <c r="C22" i="2" s="1"/>
  <c r="D1" i="99"/>
  <c r="A17" i="98"/>
  <c r="A16" i="98"/>
  <c r="P10" i="98"/>
  <c r="C2" i="98"/>
  <c r="C16" i="117" s="1"/>
  <c r="C19" i="2" s="1"/>
  <c r="D1" i="98"/>
  <c r="P10" i="97"/>
  <c r="C2" i="97"/>
  <c r="C15" i="117" s="1"/>
  <c r="C16" i="2" s="1"/>
  <c r="D1" i="97"/>
  <c r="O115" i="5"/>
  <c r="O115" i="41" s="1"/>
  <c r="N115" i="5"/>
  <c r="N115" i="41" s="1"/>
  <c r="L115" i="5"/>
  <c r="L115" i="41" s="1"/>
  <c r="O114" i="5"/>
  <c r="O114" i="41" s="1"/>
  <c r="N114" i="5"/>
  <c r="N114" i="41" s="1"/>
  <c r="L114" i="5"/>
  <c r="L114" i="41" s="1"/>
  <c r="O113" i="5"/>
  <c r="O113" i="41" s="1"/>
  <c r="N113" i="5"/>
  <c r="N113" i="41" s="1"/>
  <c r="L113" i="5"/>
  <c r="L113" i="41" s="1"/>
  <c r="O112" i="5"/>
  <c r="O112" i="41" s="1"/>
  <c r="N112" i="5"/>
  <c r="N112" i="41" s="1"/>
  <c r="L112" i="5"/>
  <c r="L112" i="41" s="1"/>
  <c r="O111" i="5"/>
  <c r="O111" i="41" s="1"/>
  <c r="N111" i="5"/>
  <c r="N111" i="41" s="1"/>
  <c r="L111" i="5"/>
  <c r="L111" i="41" s="1"/>
  <c r="O110" i="5"/>
  <c r="O110" i="41" s="1"/>
  <c r="N110" i="5"/>
  <c r="N110" i="41" s="1"/>
  <c r="L110" i="5"/>
  <c r="L110" i="41" s="1"/>
  <c r="O109" i="5"/>
  <c r="N109" i="5"/>
  <c r="L109" i="5"/>
  <c r="O108" i="5"/>
  <c r="O108" i="41" s="1"/>
  <c r="N108" i="5"/>
  <c r="N108" i="41" s="1"/>
  <c r="L108" i="5"/>
  <c r="L108" i="41" s="1"/>
  <c r="O107" i="5"/>
  <c r="O107" i="41" s="1"/>
  <c r="N107" i="5"/>
  <c r="N107" i="41" s="1"/>
  <c r="L107" i="5"/>
  <c r="L107" i="41" s="1"/>
  <c r="O106" i="5"/>
  <c r="N106" i="5"/>
  <c r="L106" i="5"/>
  <c r="O105" i="5"/>
  <c r="O105" i="41" s="1"/>
  <c r="N105" i="5"/>
  <c r="N105" i="41" s="1"/>
  <c r="L105" i="5"/>
  <c r="L105" i="41" s="1"/>
  <c r="O104" i="5"/>
  <c r="O104" i="41" s="1"/>
  <c r="N104" i="5"/>
  <c r="N104" i="41" s="1"/>
  <c r="L104" i="5"/>
  <c r="L104" i="41" s="1"/>
  <c r="O103" i="5"/>
  <c r="O103" i="41" s="1"/>
  <c r="N103" i="5"/>
  <c r="N103" i="41" s="1"/>
  <c r="L103" i="5"/>
  <c r="L103" i="41" s="1"/>
  <c r="N102" i="5"/>
  <c r="N102" i="41" s="1"/>
  <c r="O101" i="5"/>
  <c r="O101" i="41" s="1"/>
  <c r="N101" i="5"/>
  <c r="N101" i="41" s="1"/>
  <c r="L101" i="5"/>
  <c r="L101" i="41" s="1"/>
  <c r="O100" i="5"/>
  <c r="O100" i="41" s="1"/>
  <c r="N100" i="5"/>
  <c r="N100" i="41" s="1"/>
  <c r="L100" i="5"/>
  <c r="L100" i="41" s="1"/>
  <c r="O99" i="5"/>
  <c r="O99" i="41" s="1"/>
  <c r="N99" i="5"/>
  <c r="N99" i="41" s="1"/>
  <c r="L99" i="5"/>
  <c r="L99" i="41" s="1"/>
  <c r="O98" i="5"/>
  <c r="O98" i="41" s="1"/>
  <c r="N98" i="5"/>
  <c r="N98" i="41" s="1"/>
  <c r="L98" i="5"/>
  <c r="L98" i="41" s="1"/>
  <c r="O97" i="5"/>
  <c r="O97" i="41" s="1"/>
  <c r="N97" i="5"/>
  <c r="N97" i="41" s="1"/>
  <c r="L97" i="5"/>
  <c r="L97" i="41" s="1"/>
  <c r="O96" i="5"/>
  <c r="N96" i="5"/>
  <c r="L96" i="5"/>
  <c r="O95" i="5"/>
  <c r="O95" i="41" s="1"/>
  <c r="N95" i="5"/>
  <c r="N95" i="41" s="1"/>
  <c r="L95" i="5"/>
  <c r="L95" i="41" s="1"/>
  <c r="O94" i="5"/>
  <c r="O94" i="41" s="1"/>
  <c r="N94" i="5"/>
  <c r="N94" i="41" s="1"/>
  <c r="L94" i="5"/>
  <c r="L94" i="41" s="1"/>
  <c r="O93" i="5"/>
  <c r="O93" i="99" s="1"/>
  <c r="N93" i="5"/>
  <c r="N93" i="99" s="1"/>
  <c r="L93" i="5"/>
  <c r="L93" i="99" s="1"/>
  <c r="O92" i="5"/>
  <c r="N92" i="5"/>
  <c r="L92" i="5"/>
  <c r="O91" i="5"/>
  <c r="O91" i="41" s="1"/>
  <c r="N91" i="5"/>
  <c r="N91" i="41" s="1"/>
  <c r="L91" i="5"/>
  <c r="L91" i="41" s="1"/>
  <c r="O90" i="5"/>
  <c r="O90" i="41" s="1"/>
  <c r="N90" i="5"/>
  <c r="N90" i="41" s="1"/>
  <c r="L90" i="5"/>
  <c r="L90" i="41" s="1"/>
  <c r="O89" i="5"/>
  <c r="N89" i="5"/>
  <c r="L89" i="5"/>
  <c r="O87" i="5"/>
  <c r="O87" i="41" s="1"/>
  <c r="N87" i="5"/>
  <c r="N87" i="41" s="1"/>
  <c r="L87" i="5"/>
  <c r="L87" i="41" s="1"/>
  <c r="O83" i="5"/>
  <c r="O83" i="41" s="1"/>
  <c r="N83" i="5"/>
  <c r="N83" i="41" s="1"/>
  <c r="L83" i="5"/>
  <c r="L83" i="41" s="1"/>
  <c r="O81" i="5"/>
  <c r="O81" i="41" s="1"/>
  <c r="N81" i="5"/>
  <c r="N81" i="41" s="1"/>
  <c r="L81" i="5"/>
  <c r="L81" i="41" s="1"/>
  <c r="O79" i="5"/>
  <c r="N79" i="5"/>
  <c r="L79" i="5"/>
  <c r="O78" i="5"/>
  <c r="O78" i="41" s="1"/>
  <c r="N78" i="5"/>
  <c r="N78" i="41" s="1"/>
  <c r="L78" i="5"/>
  <c r="L78" i="41" s="1"/>
  <c r="O74" i="5"/>
  <c r="O74" i="41" s="1"/>
  <c r="N74" i="5"/>
  <c r="N74" i="41" s="1"/>
  <c r="L74" i="5"/>
  <c r="L74" i="41" s="1"/>
  <c r="O73" i="5"/>
  <c r="O73" i="41" s="1"/>
  <c r="N73" i="5"/>
  <c r="N73" i="41" s="1"/>
  <c r="L73" i="5"/>
  <c r="L73" i="41" s="1"/>
  <c r="O68" i="5"/>
  <c r="O68" i="41" s="1"/>
  <c r="N68" i="5"/>
  <c r="N68" i="41" s="1"/>
  <c r="L68" i="5"/>
  <c r="L68" i="41" s="1"/>
  <c r="O67" i="5"/>
  <c r="O67" i="41" s="1"/>
  <c r="N67" i="5"/>
  <c r="N67" i="41" s="1"/>
  <c r="L67" i="5"/>
  <c r="L67" i="41" s="1"/>
  <c r="O66" i="5"/>
  <c r="N66" i="5"/>
  <c r="L66" i="5"/>
  <c r="O58" i="5"/>
  <c r="N58" i="5"/>
  <c r="L58" i="5"/>
  <c r="O57" i="5"/>
  <c r="O57" i="41" s="1"/>
  <c r="N57" i="5"/>
  <c r="N57" i="41" s="1"/>
  <c r="L57" i="5"/>
  <c r="L57" i="41" s="1"/>
  <c r="O56" i="5"/>
  <c r="N56" i="5"/>
  <c r="L56" i="5"/>
  <c r="N55" i="5"/>
  <c r="N55" i="41" s="1"/>
  <c r="O51" i="5"/>
  <c r="O51" i="41" s="1"/>
  <c r="N51" i="5"/>
  <c r="N51" i="41" s="1"/>
  <c r="L51" i="5"/>
  <c r="L51" i="41" s="1"/>
  <c r="O50" i="5"/>
  <c r="O50" i="41" s="1"/>
  <c r="N50" i="5"/>
  <c r="N50" i="41" s="1"/>
  <c r="L50" i="5"/>
  <c r="L50" i="41" s="1"/>
  <c r="O49" i="5"/>
  <c r="O49" i="41" s="1"/>
  <c r="N49" i="5"/>
  <c r="N49" i="41" s="1"/>
  <c r="L49" i="5"/>
  <c r="L49" i="41" s="1"/>
  <c r="O48" i="5"/>
  <c r="O48" i="41" s="1"/>
  <c r="N48" i="5"/>
  <c r="N48" i="41" s="1"/>
  <c r="L48" i="5"/>
  <c r="L48" i="41" s="1"/>
  <c r="O47" i="5"/>
  <c r="O47" i="41" s="1"/>
  <c r="N47" i="5"/>
  <c r="N47" i="41" s="1"/>
  <c r="L47" i="5"/>
  <c r="L47" i="41" s="1"/>
  <c r="O46" i="5"/>
  <c r="N46" i="5"/>
  <c r="L46" i="5"/>
  <c r="O38" i="5"/>
  <c r="O38" i="41" s="1"/>
  <c r="N38" i="5"/>
  <c r="N38" i="41" s="1"/>
  <c r="L38" i="5"/>
  <c r="L38" i="41" s="1"/>
  <c r="O36" i="5"/>
  <c r="N36" i="5"/>
  <c r="L36" i="5"/>
  <c r="O35" i="5"/>
  <c r="O35" i="41" s="1"/>
  <c r="N35" i="5"/>
  <c r="N35" i="41" s="1"/>
  <c r="L35" i="5"/>
  <c r="L35" i="41" s="1"/>
  <c r="O32" i="5"/>
  <c r="N32" i="5"/>
  <c r="L32" i="5"/>
  <c r="O30" i="5"/>
  <c r="O30" i="41" s="1"/>
  <c r="N30" i="5"/>
  <c r="N30" i="41" s="1"/>
  <c r="L30" i="5"/>
  <c r="L30" i="41" s="1"/>
  <c r="O29" i="5"/>
  <c r="O29" i="41" s="1"/>
  <c r="N29" i="5"/>
  <c r="N29" i="41" s="1"/>
  <c r="L29" i="5"/>
  <c r="L29" i="41" s="1"/>
  <c r="O28" i="5"/>
  <c r="O28" i="41" s="1"/>
  <c r="N28" i="5"/>
  <c r="N28" i="41" s="1"/>
  <c r="L28" i="5"/>
  <c r="L28" i="41" s="1"/>
  <c r="O24" i="5"/>
  <c r="O24" i="41" s="1"/>
  <c r="N24" i="5"/>
  <c r="N24" i="41" s="1"/>
  <c r="L24" i="5"/>
  <c r="L24" i="41" s="1"/>
  <c r="O19" i="5"/>
  <c r="N19" i="5"/>
  <c r="L19" i="5"/>
  <c r="O17" i="5"/>
  <c r="O17" i="41" s="1"/>
  <c r="N17" i="5"/>
  <c r="N17" i="41" s="1"/>
  <c r="L17" i="5"/>
  <c r="L17" i="41" s="1"/>
  <c r="O15" i="5"/>
  <c r="N15" i="5"/>
  <c r="L15" i="5"/>
  <c r="O14" i="5"/>
  <c r="N14" i="5"/>
  <c r="L14" i="5"/>
  <c r="O36" i="44"/>
  <c r="O36" i="6" s="1"/>
  <c r="N36" i="44"/>
  <c r="N36" i="6" s="1"/>
  <c r="L36" i="44"/>
  <c r="L36" i="6" s="1"/>
  <c r="O35" i="44"/>
  <c r="O35" i="6" s="1"/>
  <c r="N35" i="44"/>
  <c r="N35" i="6" s="1"/>
  <c r="L35" i="44"/>
  <c r="L35" i="6" s="1"/>
  <c r="O34" i="44"/>
  <c r="O34" i="6" s="1"/>
  <c r="N34" i="44"/>
  <c r="N34" i="6" s="1"/>
  <c r="L34" i="44"/>
  <c r="L34" i="6" s="1"/>
  <c r="O33" i="44"/>
  <c r="N33" i="44"/>
  <c r="L33" i="44"/>
  <c r="O32" i="44"/>
  <c r="O32" i="6" s="1"/>
  <c r="N32" i="44"/>
  <c r="N32" i="6" s="1"/>
  <c r="L32" i="44"/>
  <c r="L32" i="6" s="1"/>
  <c r="O31" i="44"/>
  <c r="O31" i="6" s="1"/>
  <c r="N31" i="44"/>
  <c r="N31" i="6" s="1"/>
  <c r="L31" i="44"/>
  <c r="L31" i="6" s="1"/>
  <c r="O30" i="44"/>
  <c r="N30" i="44"/>
  <c r="L30" i="44"/>
  <c r="O29" i="44"/>
  <c r="O29" i="100" s="1"/>
  <c r="N29" i="44"/>
  <c r="N29" i="100" s="1"/>
  <c r="L29" i="44"/>
  <c r="L29" i="100" s="1"/>
  <c r="O28" i="44"/>
  <c r="O28" i="6" s="1"/>
  <c r="N28" i="44"/>
  <c r="N28" i="6" s="1"/>
  <c r="L28" i="44"/>
  <c r="L28" i="6" s="1"/>
  <c r="O27" i="44"/>
  <c r="O27" i="100" s="1"/>
  <c r="N27" i="44"/>
  <c r="N27" i="100" s="1"/>
  <c r="L27" i="44"/>
  <c r="L27" i="100" s="1"/>
  <c r="O26" i="44"/>
  <c r="O26" i="6" s="1"/>
  <c r="N26" i="44"/>
  <c r="N26" i="6" s="1"/>
  <c r="L26" i="44"/>
  <c r="L26" i="6" s="1"/>
  <c r="O25" i="44"/>
  <c r="O25" i="6" s="1"/>
  <c r="N25" i="44"/>
  <c r="N25" i="6" s="1"/>
  <c r="L25" i="44"/>
  <c r="L25" i="6" s="1"/>
  <c r="O24" i="44"/>
  <c r="N24" i="44"/>
  <c r="L24" i="44"/>
  <c r="O23" i="44"/>
  <c r="O23" i="6" s="1"/>
  <c r="N23" i="44"/>
  <c r="N23" i="6" s="1"/>
  <c r="L23" i="44"/>
  <c r="L23" i="6" s="1"/>
  <c r="O22" i="44"/>
  <c r="O22" i="6" s="1"/>
  <c r="N22" i="44"/>
  <c r="N22" i="6" s="1"/>
  <c r="L22" i="44"/>
  <c r="L22" i="6" s="1"/>
  <c r="O21" i="44"/>
  <c r="O21" i="6" s="1"/>
  <c r="N21" i="44"/>
  <c r="N21" i="6" s="1"/>
  <c r="L21" i="44"/>
  <c r="L21" i="6" s="1"/>
  <c r="O20" i="44"/>
  <c r="O20" i="6" s="1"/>
  <c r="N20" i="44"/>
  <c r="N20" i="6" s="1"/>
  <c r="L20" i="44"/>
  <c r="L20" i="6" s="1"/>
  <c r="O19" i="44"/>
  <c r="O19" i="6" s="1"/>
  <c r="N19" i="44"/>
  <c r="N19" i="6" s="1"/>
  <c r="L19" i="44"/>
  <c r="L19" i="6" s="1"/>
  <c r="O18" i="44"/>
  <c r="O18" i="6" s="1"/>
  <c r="N18" i="44"/>
  <c r="N18" i="6" s="1"/>
  <c r="L18" i="44"/>
  <c r="L18" i="6" s="1"/>
  <c r="O17" i="44"/>
  <c r="O17" i="6" s="1"/>
  <c r="N17" i="44"/>
  <c r="N17" i="6" s="1"/>
  <c r="L17" i="44"/>
  <c r="L17" i="6" s="1"/>
  <c r="O16" i="44"/>
  <c r="O16" i="6" s="1"/>
  <c r="N16" i="44"/>
  <c r="N16" i="6" s="1"/>
  <c r="L16" i="44"/>
  <c r="L16" i="6" s="1"/>
  <c r="O15" i="44"/>
  <c r="N15" i="44"/>
  <c r="L15" i="44"/>
  <c r="O14" i="44"/>
  <c r="N14" i="44"/>
  <c r="L14" i="44"/>
  <c r="O26" i="7"/>
  <c r="N26" i="7"/>
  <c r="L26" i="7"/>
  <c r="O24" i="7"/>
  <c r="N24" i="7"/>
  <c r="L24" i="7"/>
  <c r="O23" i="7"/>
  <c r="N23" i="7"/>
  <c r="L23" i="7"/>
  <c r="O20" i="7"/>
  <c r="N20" i="7"/>
  <c r="L20" i="7"/>
  <c r="O18" i="7"/>
  <c r="N18" i="7"/>
  <c r="L18" i="7"/>
  <c r="O17" i="7"/>
  <c r="O17" i="101" s="1"/>
  <c r="N17" i="7"/>
  <c r="N17" i="101" s="1"/>
  <c r="L17" i="7"/>
  <c r="L17" i="101" s="1"/>
  <c r="O16" i="7"/>
  <c r="N16" i="7"/>
  <c r="L16" i="7"/>
  <c r="O15" i="7"/>
  <c r="N15" i="7"/>
  <c r="L15" i="7"/>
  <c r="O14" i="7"/>
  <c r="N14" i="7"/>
  <c r="L14" i="7"/>
  <c r="O29" i="8"/>
  <c r="O29" i="102" s="1"/>
  <c r="N29" i="8"/>
  <c r="N29" i="102" s="1"/>
  <c r="L29" i="8"/>
  <c r="L29" i="102" s="1"/>
  <c r="O28" i="8"/>
  <c r="O28" i="47" s="1"/>
  <c r="N28" i="8"/>
  <c r="N28" i="47" s="1"/>
  <c r="L28" i="8"/>
  <c r="L28" i="47" s="1"/>
  <c r="O27" i="8"/>
  <c r="O27" i="47" s="1"/>
  <c r="N27" i="8"/>
  <c r="N27" i="47" s="1"/>
  <c r="L27" i="8"/>
  <c r="L27" i="47" s="1"/>
  <c r="O26" i="8"/>
  <c r="N26" i="8"/>
  <c r="L26" i="8"/>
  <c r="O25" i="8"/>
  <c r="O25" i="47" s="1"/>
  <c r="N25" i="8"/>
  <c r="N25" i="47" s="1"/>
  <c r="L25" i="8"/>
  <c r="L25" i="47" s="1"/>
  <c r="O24" i="8"/>
  <c r="N24" i="8"/>
  <c r="L24" i="8"/>
  <c r="O22" i="8"/>
  <c r="O22" i="47" s="1"/>
  <c r="N22" i="8"/>
  <c r="N22" i="47" s="1"/>
  <c r="L22" i="8"/>
  <c r="L22" i="47" s="1"/>
  <c r="O21" i="8"/>
  <c r="N21" i="8"/>
  <c r="L21" i="8"/>
  <c r="O20" i="8"/>
  <c r="O20" i="47" s="1"/>
  <c r="N20" i="8"/>
  <c r="N20" i="47" s="1"/>
  <c r="L20" i="8"/>
  <c r="L20" i="47" s="1"/>
  <c r="O19" i="8"/>
  <c r="O19" i="47" s="1"/>
  <c r="N19" i="8"/>
  <c r="N19" i="47" s="1"/>
  <c r="L19" i="8"/>
  <c r="L19" i="47" s="1"/>
  <c r="O18" i="8"/>
  <c r="O18" i="47" s="1"/>
  <c r="N18" i="8"/>
  <c r="N18" i="47" s="1"/>
  <c r="L18" i="8"/>
  <c r="L18" i="47" s="1"/>
  <c r="O17" i="8"/>
  <c r="O17" i="47" s="1"/>
  <c r="N17" i="8"/>
  <c r="N17" i="47" s="1"/>
  <c r="L17" i="8"/>
  <c r="L17" i="47" s="1"/>
  <c r="O16" i="8"/>
  <c r="N16" i="8"/>
  <c r="L16" i="8"/>
  <c r="O15" i="8"/>
  <c r="O15" i="102" s="1"/>
  <c r="N15" i="8"/>
  <c r="N15" i="102" s="1"/>
  <c r="L15" i="8"/>
  <c r="L15" i="102" s="1"/>
  <c r="O14" i="8"/>
  <c r="N14" i="8"/>
  <c r="L14" i="8"/>
  <c r="O22" i="50"/>
  <c r="N22" i="50"/>
  <c r="L22" i="50"/>
  <c r="O21" i="50"/>
  <c r="N21" i="50"/>
  <c r="L21" i="50"/>
  <c r="O20" i="50"/>
  <c r="N20" i="50"/>
  <c r="L20" i="50"/>
  <c r="O19" i="50"/>
  <c r="N19" i="50"/>
  <c r="L19" i="50"/>
  <c r="O18" i="50"/>
  <c r="N18" i="50"/>
  <c r="L18" i="50"/>
  <c r="O17" i="50"/>
  <c r="N17" i="50"/>
  <c r="L17" i="50"/>
  <c r="O16" i="50"/>
  <c r="N16" i="50"/>
  <c r="L16" i="50"/>
  <c r="O15" i="50"/>
  <c r="N15" i="50"/>
  <c r="L15" i="50"/>
  <c r="O14" i="50"/>
  <c r="N14" i="50"/>
  <c r="L14" i="50"/>
  <c r="O21" i="10"/>
  <c r="O21" i="104" s="1"/>
  <c r="N21" i="10"/>
  <c r="N21" i="104" s="1"/>
  <c r="L21" i="10"/>
  <c r="L21" i="104" s="1"/>
  <c r="O20" i="10"/>
  <c r="O20" i="104" s="1"/>
  <c r="N20" i="10"/>
  <c r="N20" i="104" s="1"/>
  <c r="L20" i="10"/>
  <c r="L20" i="104" s="1"/>
  <c r="O19" i="10"/>
  <c r="O19" i="104" s="1"/>
  <c r="N19" i="10"/>
  <c r="N19" i="104" s="1"/>
  <c r="L19" i="10"/>
  <c r="L19" i="104" s="1"/>
  <c r="O18" i="10"/>
  <c r="O18" i="51" s="1"/>
  <c r="N18" i="10"/>
  <c r="N18" i="51" s="1"/>
  <c r="L18" i="10"/>
  <c r="L18" i="51" s="1"/>
  <c r="O17" i="10"/>
  <c r="O17" i="51" s="1"/>
  <c r="N17" i="10"/>
  <c r="N17" i="51" s="1"/>
  <c r="L17" i="10"/>
  <c r="L17" i="51" s="1"/>
  <c r="O16" i="10"/>
  <c r="O16" i="51" s="1"/>
  <c r="N16" i="10"/>
  <c r="N16" i="51" s="1"/>
  <c r="L16" i="10"/>
  <c r="L16" i="51" s="1"/>
  <c r="O15" i="10"/>
  <c r="N15" i="10"/>
  <c r="L15" i="10"/>
  <c r="O14" i="10"/>
  <c r="N14" i="10"/>
  <c r="L14" i="10"/>
  <c r="O66" i="11"/>
  <c r="N66" i="11"/>
  <c r="L66" i="11"/>
  <c r="O65" i="11"/>
  <c r="N65" i="11"/>
  <c r="L65" i="11"/>
  <c r="O64" i="11"/>
  <c r="N64" i="11"/>
  <c r="L64" i="11"/>
  <c r="O63" i="11"/>
  <c r="N63" i="11"/>
  <c r="L63" i="11"/>
  <c r="O62" i="11"/>
  <c r="N62" i="11"/>
  <c r="L62" i="11"/>
  <c r="O61" i="11"/>
  <c r="N61" i="11"/>
  <c r="L61" i="11"/>
  <c r="O60" i="11"/>
  <c r="N60" i="11"/>
  <c r="L60" i="11"/>
  <c r="O59" i="11"/>
  <c r="N59" i="11"/>
  <c r="L59" i="11"/>
  <c r="O58" i="11"/>
  <c r="N58" i="11"/>
  <c r="L58" i="11"/>
  <c r="O57" i="11"/>
  <c r="N57" i="11"/>
  <c r="L57" i="11"/>
  <c r="O56" i="11"/>
  <c r="N56" i="11"/>
  <c r="L56" i="11"/>
  <c r="O55" i="11"/>
  <c r="N55" i="11"/>
  <c r="L55" i="11"/>
  <c r="O54" i="11"/>
  <c r="N54" i="11"/>
  <c r="L54" i="11"/>
  <c r="O53" i="11"/>
  <c r="N53" i="11"/>
  <c r="L53" i="11"/>
  <c r="O52" i="11"/>
  <c r="N52" i="11"/>
  <c r="L52" i="11"/>
  <c r="O51" i="11"/>
  <c r="N51" i="11"/>
  <c r="L51" i="11"/>
  <c r="O50" i="11"/>
  <c r="N50" i="11"/>
  <c r="L50" i="11"/>
  <c r="O49" i="11"/>
  <c r="N49" i="11"/>
  <c r="L49" i="11"/>
  <c r="O48" i="11"/>
  <c r="N48" i="11"/>
  <c r="L48" i="11"/>
  <c r="O47" i="11"/>
  <c r="N47" i="11"/>
  <c r="L47" i="11"/>
  <c r="O46" i="11"/>
  <c r="N46" i="11"/>
  <c r="L46" i="11"/>
  <c r="O45" i="11"/>
  <c r="N45" i="11"/>
  <c r="L45" i="11"/>
  <c r="O44" i="11"/>
  <c r="N44" i="11"/>
  <c r="L44" i="11"/>
  <c r="O43" i="11"/>
  <c r="N43" i="11"/>
  <c r="L43" i="11"/>
  <c r="O42" i="11"/>
  <c r="N42" i="11"/>
  <c r="L42" i="11"/>
  <c r="O41" i="11"/>
  <c r="N41" i="11"/>
  <c r="L41" i="11"/>
  <c r="O40" i="11"/>
  <c r="N40" i="11"/>
  <c r="L40" i="11"/>
  <c r="O39" i="11"/>
  <c r="N39" i="11"/>
  <c r="L39" i="11"/>
  <c r="O38" i="11"/>
  <c r="N38" i="11"/>
  <c r="L38" i="11"/>
  <c r="O37" i="11"/>
  <c r="N37" i="11"/>
  <c r="L37" i="11"/>
  <c r="O36" i="11"/>
  <c r="N36" i="11"/>
  <c r="L36" i="11"/>
  <c r="O35" i="11"/>
  <c r="N35" i="11"/>
  <c r="L35" i="11"/>
  <c r="O34" i="11"/>
  <c r="N34" i="11"/>
  <c r="L34" i="11"/>
  <c r="O33" i="11"/>
  <c r="N33" i="11"/>
  <c r="L33" i="11"/>
  <c r="O32" i="11"/>
  <c r="N32" i="11"/>
  <c r="L32" i="11"/>
  <c r="O31" i="11"/>
  <c r="N31" i="11"/>
  <c r="L31" i="11"/>
  <c r="O30" i="11"/>
  <c r="N30" i="11"/>
  <c r="L30" i="11"/>
  <c r="O29" i="11"/>
  <c r="N29" i="11"/>
  <c r="L29" i="11"/>
  <c r="O28" i="11"/>
  <c r="N28" i="11"/>
  <c r="L28" i="11"/>
  <c r="O27" i="11"/>
  <c r="N27" i="11"/>
  <c r="L27" i="11"/>
  <c r="O26" i="11"/>
  <c r="N26" i="11"/>
  <c r="L26" i="11"/>
  <c r="O25" i="11"/>
  <c r="N25" i="11"/>
  <c r="L25" i="11"/>
  <c r="O24" i="11"/>
  <c r="N24" i="11"/>
  <c r="L24" i="11"/>
  <c r="O23" i="11"/>
  <c r="N23" i="11"/>
  <c r="L23" i="11"/>
  <c r="O22" i="11"/>
  <c r="N22" i="11"/>
  <c r="L22" i="11"/>
  <c r="O21" i="11"/>
  <c r="N21" i="11"/>
  <c r="L21" i="11"/>
  <c r="O20" i="11"/>
  <c r="N20" i="11"/>
  <c r="L20" i="11"/>
  <c r="O19" i="11"/>
  <c r="N19" i="11"/>
  <c r="L19" i="11"/>
  <c r="O18" i="11"/>
  <c r="N18" i="11"/>
  <c r="L18" i="11"/>
  <c r="O17" i="11"/>
  <c r="N17" i="11"/>
  <c r="L17" i="11"/>
  <c r="O16" i="11"/>
  <c r="N16" i="11"/>
  <c r="L16" i="11"/>
  <c r="O15" i="11"/>
  <c r="N15" i="11"/>
  <c r="L15" i="11"/>
  <c r="O14" i="11"/>
  <c r="N14" i="11"/>
  <c r="L14" i="11"/>
  <c r="O72" i="12"/>
  <c r="N72" i="12"/>
  <c r="L72" i="12"/>
  <c r="O71" i="12"/>
  <c r="N71" i="12"/>
  <c r="L71" i="12"/>
  <c r="O70" i="12"/>
  <c r="N70" i="12"/>
  <c r="L70" i="12"/>
  <c r="O69" i="12"/>
  <c r="N69" i="12"/>
  <c r="L69" i="12"/>
  <c r="O68" i="12"/>
  <c r="N68" i="12"/>
  <c r="L68" i="12"/>
  <c r="O67" i="12"/>
  <c r="N67" i="12"/>
  <c r="L67" i="12"/>
  <c r="O66" i="12"/>
  <c r="N66" i="12"/>
  <c r="L66" i="12"/>
  <c r="O65" i="12"/>
  <c r="N65" i="12"/>
  <c r="L65" i="12"/>
  <c r="O64" i="12"/>
  <c r="N64" i="12"/>
  <c r="L64" i="12"/>
  <c r="O63" i="12"/>
  <c r="N63" i="12"/>
  <c r="L63" i="12"/>
  <c r="O62" i="12"/>
  <c r="N62" i="12"/>
  <c r="L62" i="12"/>
  <c r="O61" i="12"/>
  <c r="N61" i="12"/>
  <c r="L61" i="12"/>
  <c r="O60" i="12"/>
  <c r="N60" i="12"/>
  <c r="L60" i="12"/>
  <c r="O59" i="12"/>
  <c r="N59" i="12"/>
  <c r="L59" i="12"/>
  <c r="O58" i="12"/>
  <c r="N58" i="12"/>
  <c r="L58" i="12"/>
  <c r="O57" i="12"/>
  <c r="N57" i="12"/>
  <c r="L57" i="12"/>
  <c r="O56" i="12"/>
  <c r="N56" i="12"/>
  <c r="L56" i="12"/>
  <c r="O55" i="12"/>
  <c r="N55" i="12"/>
  <c r="L55" i="12"/>
  <c r="O54" i="12"/>
  <c r="N54" i="12"/>
  <c r="L54" i="12"/>
  <c r="O53" i="12"/>
  <c r="N53" i="12"/>
  <c r="L53" i="12"/>
  <c r="O52" i="12"/>
  <c r="N52" i="12"/>
  <c r="L52" i="12"/>
  <c r="O51" i="12"/>
  <c r="N51" i="12"/>
  <c r="L51" i="12"/>
  <c r="O50" i="12"/>
  <c r="N50" i="12"/>
  <c r="L50" i="12"/>
  <c r="O49" i="12"/>
  <c r="N49" i="12"/>
  <c r="L49" i="12"/>
  <c r="O48" i="12"/>
  <c r="N48" i="12"/>
  <c r="L48" i="12"/>
  <c r="O47" i="12"/>
  <c r="N47" i="12"/>
  <c r="L47" i="12"/>
  <c r="O46" i="12"/>
  <c r="N46" i="12"/>
  <c r="L46" i="12"/>
  <c r="O45" i="12"/>
  <c r="N45" i="12"/>
  <c r="L45" i="12"/>
  <c r="O44" i="12"/>
  <c r="N44" i="12"/>
  <c r="L44" i="12"/>
  <c r="O43" i="12"/>
  <c r="N43" i="12"/>
  <c r="L43" i="12"/>
  <c r="O42" i="12"/>
  <c r="N42" i="12"/>
  <c r="L42" i="12"/>
  <c r="O41" i="12"/>
  <c r="N41" i="12"/>
  <c r="L41" i="12"/>
  <c r="O40" i="12"/>
  <c r="N40" i="12"/>
  <c r="L40" i="12"/>
  <c r="O39" i="12"/>
  <c r="N39" i="12"/>
  <c r="L39" i="12"/>
  <c r="O38" i="12"/>
  <c r="N38" i="12"/>
  <c r="L38" i="12"/>
  <c r="O37" i="12"/>
  <c r="N37" i="12"/>
  <c r="L37" i="12"/>
  <c r="O36" i="12"/>
  <c r="N36" i="12"/>
  <c r="L36" i="12"/>
  <c r="O35" i="12"/>
  <c r="N35" i="12"/>
  <c r="L35" i="12"/>
  <c r="O34" i="12"/>
  <c r="N34" i="12"/>
  <c r="L34" i="12"/>
  <c r="O33" i="12"/>
  <c r="N33" i="12"/>
  <c r="L33" i="12"/>
  <c r="O32" i="12"/>
  <c r="N32" i="12"/>
  <c r="L32" i="12"/>
  <c r="O31" i="12"/>
  <c r="N31" i="12"/>
  <c r="L31" i="12"/>
  <c r="O30" i="12"/>
  <c r="N30" i="12"/>
  <c r="L30" i="12"/>
  <c r="O29" i="12"/>
  <c r="N29" i="12"/>
  <c r="L29" i="12"/>
  <c r="O28" i="12"/>
  <c r="N28" i="12"/>
  <c r="L28" i="12"/>
  <c r="O27" i="12"/>
  <c r="N27" i="12"/>
  <c r="L27" i="12"/>
  <c r="O26" i="12"/>
  <c r="N26" i="12"/>
  <c r="L26" i="12"/>
  <c r="O25" i="12"/>
  <c r="N25" i="12"/>
  <c r="L25" i="12"/>
  <c r="O24" i="12"/>
  <c r="N24" i="12"/>
  <c r="L24" i="12"/>
  <c r="O23" i="12"/>
  <c r="N23" i="12"/>
  <c r="L23" i="12"/>
  <c r="O22" i="12"/>
  <c r="N22" i="12"/>
  <c r="L22" i="12"/>
  <c r="O21" i="12"/>
  <c r="N21" i="12"/>
  <c r="L21" i="12"/>
  <c r="O20" i="12"/>
  <c r="N20" i="12"/>
  <c r="L20" i="12"/>
  <c r="O19" i="12"/>
  <c r="N19" i="12"/>
  <c r="L19" i="12"/>
  <c r="O18" i="12"/>
  <c r="N18" i="12"/>
  <c r="L18" i="12"/>
  <c r="O17" i="12"/>
  <c r="N17" i="12"/>
  <c r="L17" i="12"/>
  <c r="O16" i="12"/>
  <c r="N16" i="12"/>
  <c r="L16" i="12"/>
  <c r="O15" i="12"/>
  <c r="N15" i="12"/>
  <c r="L15" i="12"/>
  <c r="O14" i="12"/>
  <c r="N14" i="12"/>
  <c r="L14" i="12"/>
  <c r="O73" i="13"/>
  <c r="N73" i="13"/>
  <c r="L73" i="13"/>
  <c r="O72" i="13"/>
  <c r="N72" i="13"/>
  <c r="L72" i="13"/>
  <c r="O71" i="13"/>
  <c r="N71" i="13"/>
  <c r="L71" i="13"/>
  <c r="O70" i="13"/>
  <c r="N70" i="13"/>
  <c r="L70" i="13"/>
  <c r="O69" i="13"/>
  <c r="N69" i="13"/>
  <c r="L69" i="13"/>
  <c r="O68" i="13"/>
  <c r="N68" i="13"/>
  <c r="L68" i="13"/>
  <c r="O67" i="13"/>
  <c r="N67" i="13"/>
  <c r="L67" i="13"/>
  <c r="O66" i="13"/>
  <c r="N66" i="13"/>
  <c r="L66" i="13"/>
  <c r="O65" i="13"/>
  <c r="N65" i="13"/>
  <c r="L65" i="13"/>
  <c r="O64" i="13"/>
  <c r="N64" i="13"/>
  <c r="L64" i="13"/>
  <c r="O63" i="13"/>
  <c r="N63" i="13"/>
  <c r="L63" i="13"/>
  <c r="O62" i="13"/>
  <c r="N62" i="13"/>
  <c r="L62" i="13"/>
  <c r="O61" i="13"/>
  <c r="N61" i="13"/>
  <c r="L61" i="13"/>
  <c r="O60" i="13"/>
  <c r="N60" i="13"/>
  <c r="L60" i="13"/>
  <c r="O59" i="13"/>
  <c r="N59" i="13"/>
  <c r="L59" i="13"/>
  <c r="O58" i="13"/>
  <c r="N58" i="13"/>
  <c r="L58" i="13"/>
  <c r="O57" i="13"/>
  <c r="N57" i="13"/>
  <c r="L57" i="13"/>
  <c r="O56" i="13"/>
  <c r="N56" i="13"/>
  <c r="L56" i="13"/>
  <c r="O55" i="13"/>
  <c r="N55" i="13"/>
  <c r="L55" i="13"/>
  <c r="O54" i="13"/>
  <c r="N54" i="13"/>
  <c r="L54" i="13"/>
  <c r="O53" i="13"/>
  <c r="N53" i="13"/>
  <c r="L53" i="13"/>
  <c r="O52" i="13"/>
  <c r="N52" i="13"/>
  <c r="L52" i="13"/>
  <c r="O51" i="13"/>
  <c r="N51" i="13"/>
  <c r="L51" i="13"/>
  <c r="O50" i="13"/>
  <c r="N50" i="13"/>
  <c r="L50" i="13"/>
  <c r="O49" i="13"/>
  <c r="N49" i="13"/>
  <c r="L49" i="13"/>
  <c r="O48" i="13"/>
  <c r="N48" i="13"/>
  <c r="L48" i="13"/>
  <c r="O47" i="13"/>
  <c r="N47" i="13"/>
  <c r="L47" i="13"/>
  <c r="O46" i="13"/>
  <c r="N46" i="13"/>
  <c r="L46" i="13"/>
  <c r="O45" i="13"/>
  <c r="N45" i="13"/>
  <c r="L45" i="13"/>
  <c r="O44" i="13"/>
  <c r="N44" i="13"/>
  <c r="L44" i="13"/>
  <c r="O43" i="13"/>
  <c r="N43" i="13"/>
  <c r="L43" i="13"/>
  <c r="O42" i="13"/>
  <c r="N42" i="13"/>
  <c r="L42" i="13"/>
  <c r="O41" i="13"/>
  <c r="N41" i="13"/>
  <c r="L41" i="13"/>
  <c r="O40" i="13"/>
  <c r="N40" i="13"/>
  <c r="L40" i="13"/>
  <c r="O39" i="13"/>
  <c r="N39" i="13"/>
  <c r="L39" i="13"/>
  <c r="O38" i="13"/>
  <c r="N38" i="13"/>
  <c r="L38" i="13"/>
  <c r="O37" i="13"/>
  <c r="N37" i="13"/>
  <c r="L37" i="13"/>
  <c r="O36" i="13"/>
  <c r="N36" i="13"/>
  <c r="L36" i="13"/>
  <c r="O35" i="13"/>
  <c r="N35" i="13"/>
  <c r="L35" i="13"/>
  <c r="O34" i="13"/>
  <c r="N34" i="13"/>
  <c r="L34" i="13"/>
  <c r="O33" i="13"/>
  <c r="N33" i="13"/>
  <c r="L33" i="13"/>
  <c r="O32" i="13"/>
  <c r="N32" i="13"/>
  <c r="L32" i="13"/>
  <c r="O31" i="13"/>
  <c r="N31" i="13"/>
  <c r="L31" i="13"/>
  <c r="O30" i="13"/>
  <c r="N30" i="13"/>
  <c r="L30" i="13"/>
  <c r="O29" i="13"/>
  <c r="N29" i="13"/>
  <c r="L29" i="13"/>
  <c r="O28" i="13"/>
  <c r="N28" i="13"/>
  <c r="L28" i="13"/>
  <c r="O27" i="13"/>
  <c r="N27" i="13"/>
  <c r="L27" i="13"/>
  <c r="O26" i="13"/>
  <c r="N26" i="13"/>
  <c r="L26" i="13"/>
  <c r="O25" i="13"/>
  <c r="N25" i="13"/>
  <c r="L25" i="13"/>
  <c r="O24" i="13"/>
  <c r="N24" i="13"/>
  <c r="L24" i="13"/>
  <c r="O23" i="13"/>
  <c r="N23" i="13"/>
  <c r="L23" i="13"/>
  <c r="O22" i="13"/>
  <c r="N22" i="13"/>
  <c r="L22" i="13"/>
  <c r="O21" i="13"/>
  <c r="N21" i="13"/>
  <c r="L21" i="13"/>
  <c r="O20" i="13"/>
  <c r="N20" i="13"/>
  <c r="L20" i="13"/>
  <c r="O19" i="13"/>
  <c r="N19" i="13"/>
  <c r="L19" i="13"/>
  <c r="O18" i="13"/>
  <c r="N18" i="13"/>
  <c r="L18" i="13"/>
  <c r="O17" i="13"/>
  <c r="N17" i="13"/>
  <c r="L17" i="13"/>
  <c r="O16" i="13"/>
  <c r="N16" i="13"/>
  <c r="L16" i="13"/>
  <c r="O15" i="13"/>
  <c r="N15" i="13"/>
  <c r="L15" i="13"/>
  <c r="O14" i="13"/>
  <c r="N14" i="13"/>
  <c r="L14" i="13"/>
  <c r="O28" i="4"/>
  <c r="N28" i="4"/>
  <c r="L28" i="4"/>
  <c r="O27" i="4"/>
  <c r="N27" i="4"/>
  <c r="L27" i="4"/>
  <c r="O26" i="4"/>
  <c r="N26" i="4"/>
  <c r="L26" i="4"/>
  <c r="O25" i="4"/>
  <c r="N25" i="4"/>
  <c r="L25" i="4"/>
  <c r="O24" i="4"/>
  <c r="O24" i="98" s="1"/>
  <c r="N24" i="4"/>
  <c r="N24" i="98" s="1"/>
  <c r="L24" i="4"/>
  <c r="L24" i="98" s="1"/>
  <c r="O23" i="4"/>
  <c r="O23" i="98" s="1"/>
  <c r="N23" i="4"/>
  <c r="N23" i="98" s="1"/>
  <c r="L23" i="4"/>
  <c r="L23" i="98" s="1"/>
  <c r="O22" i="4"/>
  <c r="O22" i="98" s="1"/>
  <c r="N22" i="4"/>
  <c r="N22" i="98" s="1"/>
  <c r="L22" i="4"/>
  <c r="L22" i="98" s="1"/>
  <c r="O21" i="4"/>
  <c r="N21" i="4"/>
  <c r="L21" i="4"/>
  <c r="O20" i="4"/>
  <c r="N20" i="4"/>
  <c r="L20" i="4"/>
  <c r="O19" i="4"/>
  <c r="N19" i="4"/>
  <c r="L19" i="4"/>
  <c r="O18" i="4"/>
  <c r="N18" i="4"/>
  <c r="L18" i="4"/>
  <c r="O17" i="4"/>
  <c r="N17" i="4"/>
  <c r="L17" i="4"/>
  <c r="O16" i="4"/>
  <c r="N16" i="4"/>
  <c r="L16" i="4"/>
  <c r="O15" i="4"/>
  <c r="N15" i="4"/>
  <c r="L15" i="4"/>
  <c r="O14" i="4"/>
  <c r="O14" i="98" s="1"/>
  <c r="N14" i="4"/>
  <c r="N14" i="98" s="1"/>
  <c r="L14" i="4"/>
  <c r="L14" i="98" s="1"/>
  <c r="H115" i="5"/>
  <c r="H115" i="41" s="1"/>
  <c r="H114" i="5"/>
  <c r="H114" i="41" s="1"/>
  <c r="H113" i="5"/>
  <c r="H113" i="41" s="1"/>
  <c r="H112" i="5"/>
  <c r="H112" i="41" s="1"/>
  <c r="H111" i="5"/>
  <c r="H111" i="41" s="1"/>
  <c r="H110" i="5"/>
  <c r="H110" i="41" s="1"/>
  <c r="H109" i="5"/>
  <c r="M109" i="5" s="1"/>
  <c r="H108" i="5"/>
  <c r="H108" i="41" s="1"/>
  <c r="H107" i="5"/>
  <c r="H107" i="41" s="1"/>
  <c r="H106" i="5"/>
  <c r="M106" i="5" s="1"/>
  <c r="H105" i="5"/>
  <c r="H105" i="41" s="1"/>
  <c r="H104" i="5"/>
  <c r="H104" i="41" s="1"/>
  <c r="H103" i="5"/>
  <c r="H103" i="41" s="1"/>
  <c r="H102" i="5"/>
  <c r="H102" i="41" s="1"/>
  <c r="H101" i="5"/>
  <c r="H101" i="41" s="1"/>
  <c r="H100" i="5"/>
  <c r="H100" i="41" s="1"/>
  <c r="H99" i="5"/>
  <c r="H99" i="41" s="1"/>
  <c r="H98" i="5"/>
  <c r="H98" i="41" s="1"/>
  <c r="H97" i="5"/>
  <c r="H97" i="41" s="1"/>
  <c r="H96" i="5"/>
  <c r="M96" i="5" s="1"/>
  <c r="H95" i="5"/>
  <c r="H95" i="41" s="1"/>
  <c r="H94" i="5"/>
  <c r="H94" i="41" s="1"/>
  <c r="H93" i="5"/>
  <c r="H93" i="99" s="1"/>
  <c r="H92" i="5"/>
  <c r="M92" i="5" s="1"/>
  <c r="H91" i="5"/>
  <c r="H91" i="41" s="1"/>
  <c r="H90" i="5"/>
  <c r="H90" i="41" s="1"/>
  <c r="H89" i="5"/>
  <c r="M89" i="5" s="1"/>
  <c r="H88" i="5"/>
  <c r="H88" i="41" s="1"/>
  <c r="H87" i="5"/>
  <c r="H87" i="41" s="1"/>
  <c r="H86" i="5"/>
  <c r="H86" i="41" s="1"/>
  <c r="H85" i="5"/>
  <c r="H85" i="41" s="1"/>
  <c r="H84" i="5"/>
  <c r="H84" i="41" s="1"/>
  <c r="H83" i="5"/>
  <c r="H83" i="41" s="1"/>
  <c r="H82" i="5"/>
  <c r="H82" i="41" s="1"/>
  <c r="H81" i="5"/>
  <c r="H81" i="41" s="1"/>
  <c r="H80" i="5"/>
  <c r="H80" i="41" s="1"/>
  <c r="H79" i="5"/>
  <c r="M79" i="5" s="1"/>
  <c r="H78" i="5"/>
  <c r="H78" i="41" s="1"/>
  <c r="H77" i="5"/>
  <c r="H77" i="41" s="1"/>
  <c r="H76" i="5"/>
  <c r="H76" i="41" s="1"/>
  <c r="H75" i="5"/>
  <c r="H75" i="41" s="1"/>
  <c r="H74" i="5"/>
  <c r="H74" i="41" s="1"/>
  <c r="H73" i="5"/>
  <c r="H73" i="41" s="1"/>
  <c r="H72" i="5"/>
  <c r="H72" i="41" s="1"/>
  <c r="H71" i="5"/>
  <c r="H71" i="41" s="1"/>
  <c r="H70" i="5"/>
  <c r="H70" i="41" s="1"/>
  <c r="H69" i="5"/>
  <c r="H69" i="41" s="1"/>
  <c r="H68" i="5"/>
  <c r="H68" i="41" s="1"/>
  <c r="H67" i="5"/>
  <c r="H67" i="41" s="1"/>
  <c r="H66" i="5"/>
  <c r="M66" i="5" s="1"/>
  <c r="H65" i="5"/>
  <c r="H65" i="41" s="1"/>
  <c r="H64" i="5"/>
  <c r="H64" i="41" s="1"/>
  <c r="H63" i="5"/>
  <c r="H63" i="41" s="1"/>
  <c r="H62" i="5"/>
  <c r="H62" i="41" s="1"/>
  <c r="H61" i="5"/>
  <c r="H61" i="41" s="1"/>
  <c r="H60" i="5"/>
  <c r="H60" i="41" s="1"/>
  <c r="H59" i="5"/>
  <c r="H59" i="41" s="1"/>
  <c r="H58" i="5"/>
  <c r="M58" i="5" s="1"/>
  <c r="H57" i="5"/>
  <c r="H57" i="41" s="1"/>
  <c r="H56" i="5"/>
  <c r="M56" i="5" s="1"/>
  <c r="H55" i="5"/>
  <c r="H55" i="41" s="1"/>
  <c r="H52" i="5"/>
  <c r="H52" i="41" s="1"/>
  <c r="H51" i="5"/>
  <c r="H51" i="41" s="1"/>
  <c r="H50" i="5"/>
  <c r="H50" i="41" s="1"/>
  <c r="H49" i="5"/>
  <c r="H49" i="41" s="1"/>
  <c r="H48" i="5"/>
  <c r="H48" i="41" s="1"/>
  <c r="H47" i="5"/>
  <c r="H47" i="41" s="1"/>
  <c r="H46" i="5"/>
  <c r="M46" i="5" s="1"/>
  <c r="H45" i="5"/>
  <c r="H45" i="41" s="1"/>
  <c r="H44" i="5"/>
  <c r="H44" i="41" s="1"/>
  <c r="H43" i="5"/>
  <c r="H43" i="41" s="1"/>
  <c r="H42" i="5"/>
  <c r="H42" i="41" s="1"/>
  <c r="H41" i="5"/>
  <c r="H41" i="41" s="1"/>
  <c r="H40" i="5"/>
  <c r="H40" i="41" s="1"/>
  <c r="H39" i="5"/>
  <c r="H39" i="41" s="1"/>
  <c r="H38" i="5"/>
  <c r="H38" i="41" s="1"/>
  <c r="H37" i="5"/>
  <c r="H37" i="41" s="1"/>
  <c r="H36" i="5"/>
  <c r="M36" i="5" s="1"/>
  <c r="H35" i="5"/>
  <c r="H35" i="41" s="1"/>
  <c r="H34" i="5"/>
  <c r="H34" i="41" s="1"/>
  <c r="H33" i="5"/>
  <c r="H33" i="41" s="1"/>
  <c r="H32" i="5"/>
  <c r="M32" i="5" s="1"/>
  <c r="H31" i="5"/>
  <c r="H31" i="41" s="1"/>
  <c r="H30" i="5"/>
  <c r="H30" i="41" s="1"/>
  <c r="H29" i="5"/>
  <c r="H29" i="41" s="1"/>
  <c r="H28" i="5"/>
  <c r="H28" i="41" s="1"/>
  <c r="H27" i="5"/>
  <c r="H27" i="41" s="1"/>
  <c r="H26" i="5"/>
  <c r="H26" i="41" s="1"/>
  <c r="H25" i="5"/>
  <c r="H25" i="41" s="1"/>
  <c r="H24" i="5"/>
  <c r="H24" i="41" s="1"/>
  <c r="H23" i="5"/>
  <c r="H23" i="41" s="1"/>
  <c r="H22" i="5"/>
  <c r="H22" i="41" s="1"/>
  <c r="H21" i="5"/>
  <c r="H21" i="41" s="1"/>
  <c r="H20" i="5"/>
  <c r="H20" i="41" s="1"/>
  <c r="H19" i="5"/>
  <c r="M19" i="5" s="1"/>
  <c r="H18" i="5"/>
  <c r="H18" i="41" s="1"/>
  <c r="H17" i="5"/>
  <c r="H17" i="41" s="1"/>
  <c r="H16" i="5"/>
  <c r="H16" i="41" s="1"/>
  <c r="H15" i="5"/>
  <c r="M15" i="5" s="1"/>
  <c r="H14" i="5"/>
  <c r="M14" i="5" s="1"/>
  <c r="H36" i="44"/>
  <c r="H35" i="44"/>
  <c r="H34" i="44"/>
  <c r="H33" i="44"/>
  <c r="M33" i="44" s="1"/>
  <c r="H32" i="44"/>
  <c r="H31" i="44"/>
  <c r="H30" i="44"/>
  <c r="M30" i="44" s="1"/>
  <c r="H29" i="44"/>
  <c r="H29" i="100" s="1"/>
  <c r="H28" i="44"/>
  <c r="H27" i="44"/>
  <c r="H27" i="100" s="1"/>
  <c r="H26" i="44"/>
  <c r="H25" i="44"/>
  <c r="H24" i="44"/>
  <c r="M24" i="44" s="1"/>
  <c r="H23" i="44"/>
  <c r="H22" i="44"/>
  <c r="H21" i="44"/>
  <c r="H20" i="44"/>
  <c r="H19" i="44"/>
  <c r="H18" i="44"/>
  <c r="H17" i="44"/>
  <c r="H16" i="44"/>
  <c r="H15" i="44"/>
  <c r="M15" i="44" s="1"/>
  <c r="H14" i="44"/>
  <c r="M14" i="44" s="1"/>
  <c r="H28" i="7"/>
  <c r="M28" i="7" s="1"/>
  <c r="H27" i="7"/>
  <c r="H26" i="7"/>
  <c r="M26" i="7" s="1"/>
  <c r="H25" i="7"/>
  <c r="H24" i="7"/>
  <c r="M24" i="7" s="1"/>
  <c r="H23" i="7"/>
  <c r="M23" i="7" s="1"/>
  <c r="H22" i="7"/>
  <c r="M22" i="7" s="1"/>
  <c r="H21" i="7"/>
  <c r="H20" i="7"/>
  <c r="M20" i="7" s="1"/>
  <c r="H19" i="7"/>
  <c r="H18" i="7"/>
  <c r="M18" i="7" s="1"/>
  <c r="H17" i="7"/>
  <c r="M17" i="7" s="1"/>
  <c r="M17" i="101" s="1"/>
  <c r="H16" i="7"/>
  <c r="M16" i="7" s="1"/>
  <c r="H15" i="7"/>
  <c r="M15" i="7" s="1"/>
  <c r="H14" i="7"/>
  <c r="M14" i="7" s="1"/>
  <c r="H29" i="8"/>
  <c r="H29" i="102" s="1"/>
  <c r="H28" i="8"/>
  <c r="H28" i="47" s="1"/>
  <c r="H27" i="8"/>
  <c r="H27" i="47" s="1"/>
  <c r="H26" i="8"/>
  <c r="M26" i="8" s="1"/>
  <c r="H25" i="8"/>
  <c r="H25" i="47" s="1"/>
  <c r="H24" i="8"/>
  <c r="M24" i="8" s="1"/>
  <c r="H22" i="8"/>
  <c r="H22" i="47" s="1"/>
  <c r="H21" i="8"/>
  <c r="M21" i="8" s="1"/>
  <c r="H20" i="8"/>
  <c r="H20" i="47" s="1"/>
  <c r="H19" i="8"/>
  <c r="H19" i="47" s="1"/>
  <c r="H18" i="8"/>
  <c r="H18" i="47" s="1"/>
  <c r="H17" i="8"/>
  <c r="H17" i="47" s="1"/>
  <c r="H16" i="8"/>
  <c r="M16" i="8" s="1"/>
  <c r="H15" i="8"/>
  <c r="H14" i="8"/>
  <c r="M14" i="8" s="1"/>
  <c r="H22" i="50"/>
  <c r="M22" i="50" s="1"/>
  <c r="H21" i="50"/>
  <c r="M21" i="50" s="1"/>
  <c r="H20" i="50"/>
  <c r="M20" i="50" s="1"/>
  <c r="H19" i="50"/>
  <c r="M19" i="50" s="1"/>
  <c r="H18" i="50"/>
  <c r="M18" i="50" s="1"/>
  <c r="H17" i="50"/>
  <c r="M17" i="50" s="1"/>
  <c r="H16" i="50"/>
  <c r="M16" i="50" s="1"/>
  <c r="H15" i="50"/>
  <c r="M15" i="50" s="1"/>
  <c r="H14" i="50"/>
  <c r="M14" i="50" s="1"/>
  <c r="H21" i="10"/>
  <c r="H21" i="104" s="1"/>
  <c r="H20" i="10"/>
  <c r="H20" i="104" s="1"/>
  <c r="H19" i="10"/>
  <c r="H19" i="104" s="1"/>
  <c r="H18" i="10"/>
  <c r="H17" i="10"/>
  <c r="H16" i="10"/>
  <c r="H15" i="10"/>
  <c r="M15" i="10" s="1"/>
  <c r="H14" i="10"/>
  <c r="M14" i="10" s="1"/>
  <c r="H66" i="11"/>
  <c r="M66" i="11" s="1"/>
  <c r="H65" i="11"/>
  <c r="M65" i="11" s="1"/>
  <c r="H64" i="11"/>
  <c r="M64" i="11" s="1"/>
  <c r="H63" i="11"/>
  <c r="M63" i="11" s="1"/>
  <c r="H62" i="11"/>
  <c r="M62" i="11" s="1"/>
  <c r="H61" i="11"/>
  <c r="M61" i="11" s="1"/>
  <c r="H60" i="11"/>
  <c r="M60" i="11" s="1"/>
  <c r="H59" i="11"/>
  <c r="M59" i="11" s="1"/>
  <c r="H58" i="11"/>
  <c r="M58" i="11" s="1"/>
  <c r="H57" i="11"/>
  <c r="M57" i="11" s="1"/>
  <c r="H56" i="11"/>
  <c r="M56" i="11" s="1"/>
  <c r="H55" i="11"/>
  <c r="M55" i="11" s="1"/>
  <c r="H54" i="11"/>
  <c r="M54" i="11" s="1"/>
  <c r="H53" i="11"/>
  <c r="M53" i="11" s="1"/>
  <c r="H52" i="11"/>
  <c r="M52" i="11" s="1"/>
  <c r="H51" i="11"/>
  <c r="M51" i="11" s="1"/>
  <c r="H50" i="11"/>
  <c r="M50" i="11" s="1"/>
  <c r="H49" i="11"/>
  <c r="M49" i="11" s="1"/>
  <c r="H48" i="11"/>
  <c r="M48" i="11" s="1"/>
  <c r="H47" i="11"/>
  <c r="M47" i="11" s="1"/>
  <c r="H46" i="11"/>
  <c r="M46" i="11" s="1"/>
  <c r="H45" i="11"/>
  <c r="M45" i="11" s="1"/>
  <c r="H44" i="11"/>
  <c r="M44" i="11" s="1"/>
  <c r="H43" i="11"/>
  <c r="M43" i="11" s="1"/>
  <c r="H42" i="11"/>
  <c r="M42" i="11" s="1"/>
  <c r="H41" i="11"/>
  <c r="M41" i="11" s="1"/>
  <c r="H40" i="11"/>
  <c r="M40" i="11" s="1"/>
  <c r="H39" i="11"/>
  <c r="M39" i="11" s="1"/>
  <c r="H38" i="11"/>
  <c r="M38" i="11" s="1"/>
  <c r="H37" i="11"/>
  <c r="M37" i="11" s="1"/>
  <c r="H36" i="11"/>
  <c r="M36" i="11" s="1"/>
  <c r="H35" i="11"/>
  <c r="M35" i="11" s="1"/>
  <c r="H34" i="11"/>
  <c r="M34" i="11" s="1"/>
  <c r="H33" i="11"/>
  <c r="M33" i="11" s="1"/>
  <c r="H32" i="11"/>
  <c r="M32" i="11" s="1"/>
  <c r="H31" i="11"/>
  <c r="M31" i="11" s="1"/>
  <c r="H30" i="11"/>
  <c r="M30" i="11" s="1"/>
  <c r="H29" i="11"/>
  <c r="M29" i="11" s="1"/>
  <c r="H28" i="11"/>
  <c r="M28" i="11" s="1"/>
  <c r="H27" i="11"/>
  <c r="M27" i="11" s="1"/>
  <c r="H26" i="11"/>
  <c r="M26" i="11" s="1"/>
  <c r="H25" i="11"/>
  <c r="M25" i="11" s="1"/>
  <c r="H24" i="11"/>
  <c r="M24" i="11" s="1"/>
  <c r="H23" i="11"/>
  <c r="M23" i="11" s="1"/>
  <c r="H22" i="11"/>
  <c r="M22" i="11" s="1"/>
  <c r="H21" i="11"/>
  <c r="M21" i="11" s="1"/>
  <c r="H20" i="11"/>
  <c r="M20" i="11" s="1"/>
  <c r="H19" i="11"/>
  <c r="M19" i="11" s="1"/>
  <c r="H18" i="11"/>
  <c r="M18" i="11" s="1"/>
  <c r="H17" i="11"/>
  <c r="M17" i="11" s="1"/>
  <c r="H16" i="11"/>
  <c r="M16" i="11" s="1"/>
  <c r="H15" i="11"/>
  <c r="M15" i="11" s="1"/>
  <c r="H14" i="11"/>
  <c r="M14" i="11" s="1"/>
  <c r="H72" i="12"/>
  <c r="M72" i="12" s="1"/>
  <c r="H71" i="12"/>
  <c r="M71" i="12" s="1"/>
  <c r="H70" i="12"/>
  <c r="M70" i="12" s="1"/>
  <c r="H69" i="12"/>
  <c r="M69" i="12" s="1"/>
  <c r="H68" i="12"/>
  <c r="M68" i="12" s="1"/>
  <c r="H67" i="12"/>
  <c r="M67" i="12" s="1"/>
  <c r="H66" i="12"/>
  <c r="M66" i="12" s="1"/>
  <c r="H65" i="12"/>
  <c r="M65" i="12" s="1"/>
  <c r="H64" i="12"/>
  <c r="M64" i="12" s="1"/>
  <c r="H63" i="12"/>
  <c r="M63" i="12" s="1"/>
  <c r="H62" i="12"/>
  <c r="M62" i="12" s="1"/>
  <c r="H61" i="12"/>
  <c r="M61" i="12" s="1"/>
  <c r="H60" i="12"/>
  <c r="M60" i="12" s="1"/>
  <c r="H59" i="12"/>
  <c r="M59" i="12" s="1"/>
  <c r="H58" i="12"/>
  <c r="M58" i="12" s="1"/>
  <c r="H57" i="12"/>
  <c r="M57" i="12" s="1"/>
  <c r="H56" i="12"/>
  <c r="M56" i="12" s="1"/>
  <c r="H55" i="12"/>
  <c r="M55" i="12" s="1"/>
  <c r="H54" i="12"/>
  <c r="M54" i="12" s="1"/>
  <c r="H53" i="12"/>
  <c r="M53" i="12" s="1"/>
  <c r="H52" i="12"/>
  <c r="M52" i="12" s="1"/>
  <c r="H51" i="12"/>
  <c r="M51" i="12" s="1"/>
  <c r="H50" i="12"/>
  <c r="M50" i="12" s="1"/>
  <c r="H49" i="12"/>
  <c r="M49" i="12" s="1"/>
  <c r="H48" i="12"/>
  <c r="M48" i="12" s="1"/>
  <c r="H47" i="12"/>
  <c r="M47" i="12" s="1"/>
  <c r="H46" i="12"/>
  <c r="M46" i="12" s="1"/>
  <c r="H45" i="12"/>
  <c r="M45" i="12" s="1"/>
  <c r="H44" i="12"/>
  <c r="M44" i="12" s="1"/>
  <c r="H43" i="12"/>
  <c r="M43" i="12" s="1"/>
  <c r="H42" i="12"/>
  <c r="M42" i="12" s="1"/>
  <c r="H41" i="12"/>
  <c r="M41" i="12" s="1"/>
  <c r="H40" i="12"/>
  <c r="M40" i="12" s="1"/>
  <c r="H39" i="12"/>
  <c r="M39" i="12" s="1"/>
  <c r="H38" i="12"/>
  <c r="M38" i="12" s="1"/>
  <c r="H37" i="12"/>
  <c r="M37" i="12" s="1"/>
  <c r="H36" i="12"/>
  <c r="M36" i="12" s="1"/>
  <c r="H35" i="12"/>
  <c r="M35" i="12" s="1"/>
  <c r="H34" i="12"/>
  <c r="M34" i="12" s="1"/>
  <c r="H33" i="12"/>
  <c r="M33" i="12" s="1"/>
  <c r="H32" i="12"/>
  <c r="M32" i="12" s="1"/>
  <c r="H31" i="12"/>
  <c r="M31" i="12" s="1"/>
  <c r="H30" i="12"/>
  <c r="M30" i="12" s="1"/>
  <c r="H29" i="12"/>
  <c r="M29" i="12" s="1"/>
  <c r="H28" i="12"/>
  <c r="M28" i="12" s="1"/>
  <c r="H27" i="12"/>
  <c r="M27" i="12" s="1"/>
  <c r="H26" i="12"/>
  <c r="M26" i="12" s="1"/>
  <c r="H25" i="12"/>
  <c r="M25" i="12" s="1"/>
  <c r="H24" i="12"/>
  <c r="M24" i="12" s="1"/>
  <c r="H23" i="12"/>
  <c r="M23" i="12" s="1"/>
  <c r="H22" i="12"/>
  <c r="M22" i="12" s="1"/>
  <c r="H21" i="12"/>
  <c r="M21" i="12" s="1"/>
  <c r="H20" i="12"/>
  <c r="M20" i="12" s="1"/>
  <c r="H19" i="12"/>
  <c r="M19" i="12" s="1"/>
  <c r="H18" i="12"/>
  <c r="M18" i="12" s="1"/>
  <c r="H17" i="12"/>
  <c r="M17" i="12" s="1"/>
  <c r="H16" i="12"/>
  <c r="M16" i="12" s="1"/>
  <c r="H15" i="12"/>
  <c r="M15" i="12" s="1"/>
  <c r="H14" i="12"/>
  <c r="M14" i="12" s="1"/>
  <c r="H73" i="13"/>
  <c r="M73" i="13" s="1"/>
  <c r="H72" i="13"/>
  <c r="M72" i="13" s="1"/>
  <c r="H71" i="13"/>
  <c r="M71" i="13" s="1"/>
  <c r="H70" i="13"/>
  <c r="M70" i="13" s="1"/>
  <c r="H69" i="13"/>
  <c r="M69" i="13" s="1"/>
  <c r="H68" i="13"/>
  <c r="M68" i="13" s="1"/>
  <c r="H67" i="13"/>
  <c r="M67" i="13" s="1"/>
  <c r="H66" i="13"/>
  <c r="M66" i="13" s="1"/>
  <c r="H65" i="13"/>
  <c r="M65" i="13" s="1"/>
  <c r="H64" i="13"/>
  <c r="M64" i="13" s="1"/>
  <c r="H63" i="13"/>
  <c r="M63" i="13" s="1"/>
  <c r="H62" i="13"/>
  <c r="M62" i="13" s="1"/>
  <c r="H61" i="13"/>
  <c r="M61" i="13" s="1"/>
  <c r="H60" i="13"/>
  <c r="M60" i="13" s="1"/>
  <c r="H59" i="13"/>
  <c r="M59" i="13" s="1"/>
  <c r="H58" i="13"/>
  <c r="M58" i="13" s="1"/>
  <c r="H57" i="13"/>
  <c r="M57" i="13" s="1"/>
  <c r="H56" i="13"/>
  <c r="M56" i="13" s="1"/>
  <c r="H55" i="13"/>
  <c r="M55" i="13" s="1"/>
  <c r="H54" i="13"/>
  <c r="M54" i="13" s="1"/>
  <c r="H53" i="13"/>
  <c r="M53" i="13" s="1"/>
  <c r="H52" i="13"/>
  <c r="M52" i="13" s="1"/>
  <c r="H51" i="13"/>
  <c r="M51" i="13" s="1"/>
  <c r="H50" i="13"/>
  <c r="M50" i="13" s="1"/>
  <c r="H49" i="13"/>
  <c r="M49" i="13" s="1"/>
  <c r="H48" i="13"/>
  <c r="M48" i="13" s="1"/>
  <c r="H47" i="13"/>
  <c r="M47" i="13" s="1"/>
  <c r="H46" i="13"/>
  <c r="M46" i="13" s="1"/>
  <c r="H45" i="13"/>
  <c r="M45" i="13" s="1"/>
  <c r="H44" i="13"/>
  <c r="M44" i="13" s="1"/>
  <c r="H43" i="13"/>
  <c r="M43" i="13" s="1"/>
  <c r="H42" i="13"/>
  <c r="M42" i="13" s="1"/>
  <c r="H41" i="13"/>
  <c r="M41" i="13" s="1"/>
  <c r="H40" i="13"/>
  <c r="M40" i="13" s="1"/>
  <c r="H39" i="13"/>
  <c r="M39" i="13" s="1"/>
  <c r="H38" i="13"/>
  <c r="M38" i="13" s="1"/>
  <c r="H37" i="13"/>
  <c r="M37" i="13" s="1"/>
  <c r="H36" i="13"/>
  <c r="M36" i="13" s="1"/>
  <c r="H35" i="13"/>
  <c r="M35" i="13" s="1"/>
  <c r="H34" i="13"/>
  <c r="M34" i="13" s="1"/>
  <c r="H33" i="13"/>
  <c r="M33" i="13" s="1"/>
  <c r="H32" i="13"/>
  <c r="M32" i="13" s="1"/>
  <c r="H31" i="13"/>
  <c r="M31" i="13" s="1"/>
  <c r="H30" i="13"/>
  <c r="M30" i="13" s="1"/>
  <c r="H29" i="13"/>
  <c r="M29" i="13" s="1"/>
  <c r="H28" i="13"/>
  <c r="M28" i="13" s="1"/>
  <c r="H27" i="13"/>
  <c r="M27" i="13" s="1"/>
  <c r="H26" i="13"/>
  <c r="M26" i="13" s="1"/>
  <c r="H25" i="13"/>
  <c r="M25" i="13" s="1"/>
  <c r="H24" i="13"/>
  <c r="M24" i="13" s="1"/>
  <c r="H23" i="13"/>
  <c r="M23" i="13" s="1"/>
  <c r="H22" i="13"/>
  <c r="M22" i="13" s="1"/>
  <c r="H21" i="13"/>
  <c r="M21" i="13" s="1"/>
  <c r="H20" i="13"/>
  <c r="M20" i="13" s="1"/>
  <c r="H19" i="13"/>
  <c r="M19" i="13" s="1"/>
  <c r="H18" i="13"/>
  <c r="M18" i="13" s="1"/>
  <c r="H17" i="13"/>
  <c r="M17" i="13" s="1"/>
  <c r="H16" i="13"/>
  <c r="M16" i="13" s="1"/>
  <c r="H15" i="13"/>
  <c r="M15" i="13" s="1"/>
  <c r="H14" i="13"/>
  <c r="M14" i="13" s="1"/>
  <c r="H28" i="4"/>
  <c r="M28" i="4" s="1"/>
  <c r="H27" i="4"/>
  <c r="M27" i="4" s="1"/>
  <c r="H26" i="4"/>
  <c r="M26" i="4" s="1"/>
  <c r="H25" i="4"/>
  <c r="M25" i="4" s="1"/>
  <c r="H24" i="4"/>
  <c r="M24" i="4" s="1"/>
  <c r="M24" i="98" s="1"/>
  <c r="H23" i="4"/>
  <c r="M23" i="4" s="1"/>
  <c r="M23" i="98" s="1"/>
  <c r="H22" i="4"/>
  <c r="M22" i="4" s="1"/>
  <c r="M22" i="98" s="1"/>
  <c r="H21" i="4"/>
  <c r="M21" i="4" s="1"/>
  <c r="H20" i="4"/>
  <c r="M20" i="4" s="1"/>
  <c r="H19" i="4"/>
  <c r="M19" i="4" s="1"/>
  <c r="H18" i="4"/>
  <c r="M18" i="4" s="1"/>
  <c r="H17" i="4"/>
  <c r="M17" i="4" s="1"/>
  <c r="H16" i="4"/>
  <c r="M16" i="4" s="1"/>
  <c r="H15" i="4"/>
  <c r="M15" i="4" s="1"/>
  <c r="H14" i="4"/>
  <c r="M14" i="4" s="1"/>
  <c r="M14" i="98" s="1"/>
  <c r="L15" i="37"/>
  <c r="N15" i="37"/>
  <c r="O15" i="37"/>
  <c r="L16" i="37"/>
  <c r="N16" i="37"/>
  <c r="O16" i="37"/>
  <c r="L17" i="37"/>
  <c r="N17" i="37"/>
  <c r="O17" i="37"/>
  <c r="L18" i="37"/>
  <c r="M18" i="37"/>
  <c r="N18" i="37"/>
  <c r="O18" i="37"/>
  <c r="L19" i="37"/>
  <c r="N19" i="37"/>
  <c r="O19" i="37"/>
  <c r="L20" i="37"/>
  <c r="N20" i="37"/>
  <c r="O20" i="37"/>
  <c r="L21" i="37"/>
  <c r="N21" i="37"/>
  <c r="O21" i="37"/>
  <c r="L22" i="37"/>
  <c r="N22" i="37"/>
  <c r="O22" i="37"/>
  <c r="L23" i="37"/>
  <c r="N23" i="37"/>
  <c r="O23" i="37"/>
  <c r="L24" i="37"/>
  <c r="N24" i="37"/>
  <c r="O24" i="37"/>
  <c r="O14" i="37"/>
  <c r="N14" i="37"/>
  <c r="L14" i="37"/>
  <c r="H16" i="37"/>
  <c r="M16" i="37" s="1"/>
  <c r="H17" i="37"/>
  <c r="M17" i="37" s="1"/>
  <c r="H18" i="37"/>
  <c r="H19" i="37"/>
  <c r="M19" i="37" s="1"/>
  <c r="H20" i="37"/>
  <c r="M20" i="37" s="1"/>
  <c r="H21" i="37"/>
  <c r="M21" i="37" s="1"/>
  <c r="H22" i="37"/>
  <c r="M22" i="37" s="1"/>
  <c r="H23" i="37"/>
  <c r="M23" i="37" s="1"/>
  <c r="H24" i="37"/>
  <c r="M24" i="37" s="1"/>
  <c r="H15" i="37"/>
  <c r="M15" i="37" s="1"/>
  <c r="H14" i="37"/>
  <c r="M14" i="37" s="1"/>
  <c r="M16" i="10" l="1"/>
  <c r="M16" i="51" s="1"/>
  <c r="H16" i="51"/>
  <c r="M17" i="10"/>
  <c r="M17" i="51" s="1"/>
  <c r="H17" i="51"/>
  <c r="M18" i="10"/>
  <c r="M18" i="51" s="1"/>
  <c r="H18" i="51"/>
  <c r="M17" i="8"/>
  <c r="M17" i="47" s="1"/>
  <c r="M18" i="8"/>
  <c r="M18" i="47" s="1"/>
  <c r="M19" i="8"/>
  <c r="M19" i="47" s="1"/>
  <c r="M20" i="8"/>
  <c r="M20" i="47" s="1"/>
  <c r="M22" i="8"/>
  <c r="M22" i="47" s="1"/>
  <c r="M25" i="8"/>
  <c r="M25" i="47" s="1"/>
  <c r="M27" i="8"/>
  <c r="M27" i="47" s="1"/>
  <c r="M28" i="8"/>
  <c r="M28" i="47" s="1"/>
  <c r="M19" i="7"/>
  <c r="H17" i="101"/>
  <c r="M31" i="44"/>
  <c r="M31" i="6" s="1"/>
  <c r="H31" i="6"/>
  <c r="M16" i="44"/>
  <c r="M16" i="6" s="1"/>
  <c r="H16" i="6"/>
  <c r="M32" i="44"/>
  <c r="M32" i="6" s="1"/>
  <c r="H32" i="6"/>
  <c r="M17" i="44"/>
  <c r="M17" i="6" s="1"/>
  <c r="H17" i="6"/>
  <c r="M18" i="44"/>
  <c r="M18" i="6" s="1"/>
  <c r="H18" i="6"/>
  <c r="M34" i="44"/>
  <c r="M34" i="6" s="1"/>
  <c r="H34" i="6"/>
  <c r="M19" i="44"/>
  <c r="M19" i="6" s="1"/>
  <c r="H19" i="6"/>
  <c r="M35" i="44"/>
  <c r="M35" i="6" s="1"/>
  <c r="H35" i="6"/>
  <c r="M20" i="44"/>
  <c r="M20" i="6" s="1"/>
  <c r="H20" i="6"/>
  <c r="M36" i="44"/>
  <c r="M36" i="6" s="1"/>
  <c r="H36" i="6"/>
  <c r="M21" i="44"/>
  <c r="M21" i="6" s="1"/>
  <c r="H21" i="6"/>
  <c r="M22" i="44"/>
  <c r="M22" i="6" s="1"/>
  <c r="H22" i="6"/>
  <c r="M23" i="44"/>
  <c r="M23" i="6" s="1"/>
  <c r="H23" i="6"/>
  <c r="M25" i="44"/>
  <c r="M25" i="6" s="1"/>
  <c r="H25" i="6"/>
  <c r="M26" i="44"/>
  <c r="M26" i="6" s="1"/>
  <c r="H26" i="6"/>
  <c r="M28" i="44"/>
  <c r="M28" i="6" s="1"/>
  <c r="H28" i="6"/>
  <c r="H14" i="98"/>
  <c r="H22" i="98"/>
  <c r="H24" i="98"/>
  <c r="H23" i="98"/>
  <c r="M37" i="5"/>
  <c r="M37" i="41" s="1"/>
  <c r="M55" i="5"/>
  <c r="M55" i="41" s="1"/>
  <c r="M87" i="5"/>
  <c r="M87" i="41" s="1"/>
  <c r="M103" i="5"/>
  <c r="M103" i="41" s="1"/>
  <c r="M22" i="5"/>
  <c r="M22" i="41" s="1"/>
  <c r="M38" i="5"/>
  <c r="M38" i="41" s="1"/>
  <c r="M88" i="5"/>
  <c r="M88" i="41" s="1"/>
  <c r="M104" i="5"/>
  <c r="M104" i="41" s="1"/>
  <c r="M57" i="5"/>
  <c r="M57" i="41" s="1"/>
  <c r="M73" i="5"/>
  <c r="M73" i="41" s="1"/>
  <c r="M105" i="5"/>
  <c r="M105" i="41" s="1"/>
  <c r="L16" i="5"/>
  <c r="L16" i="41" s="1"/>
  <c r="M24" i="5"/>
  <c r="M24" i="41" s="1"/>
  <c r="M74" i="5"/>
  <c r="M74" i="41" s="1"/>
  <c r="M90" i="5"/>
  <c r="M90" i="41" s="1"/>
  <c r="N16" i="5"/>
  <c r="N16" i="41" s="1"/>
  <c r="M59" i="5"/>
  <c r="M59" i="41" s="1"/>
  <c r="M75" i="5"/>
  <c r="M75" i="41" s="1"/>
  <c r="M91" i="5"/>
  <c r="M91" i="41" s="1"/>
  <c r="M107" i="5"/>
  <c r="M107" i="41" s="1"/>
  <c r="O16" i="5"/>
  <c r="O16" i="41" s="1"/>
  <c r="M86" i="5"/>
  <c r="M86" i="41" s="1"/>
  <c r="M60" i="5"/>
  <c r="M60" i="41" s="1"/>
  <c r="M76" i="5"/>
  <c r="M76" i="41" s="1"/>
  <c r="M108" i="5"/>
  <c r="M108" i="41" s="1"/>
  <c r="M70" i="5"/>
  <c r="M70" i="41" s="1"/>
  <c r="M27" i="5"/>
  <c r="M27" i="41" s="1"/>
  <c r="M28" i="5"/>
  <c r="M28" i="41" s="1"/>
  <c r="M78" i="5"/>
  <c r="M78" i="41" s="1"/>
  <c r="M94" i="5"/>
  <c r="M94" i="41" s="1"/>
  <c r="M110" i="5"/>
  <c r="M110" i="41" s="1"/>
  <c r="M29" i="5"/>
  <c r="M29" i="41" s="1"/>
  <c r="M95" i="5"/>
  <c r="M95" i="41" s="1"/>
  <c r="M111" i="5"/>
  <c r="M111" i="41" s="1"/>
  <c r="M30" i="5"/>
  <c r="M30" i="41" s="1"/>
  <c r="M112" i="5"/>
  <c r="M112" i="41" s="1"/>
  <c r="M52" i="5"/>
  <c r="M52" i="41" s="1"/>
  <c r="M47" i="5"/>
  <c r="M47" i="41" s="1"/>
  <c r="M81" i="5"/>
  <c r="M81" i="41" s="1"/>
  <c r="M97" i="5"/>
  <c r="M97" i="41" s="1"/>
  <c r="M113" i="5"/>
  <c r="M113" i="41" s="1"/>
  <c r="L86" i="5"/>
  <c r="L86" i="41" s="1"/>
  <c r="M16" i="5"/>
  <c r="M16" i="41" s="1"/>
  <c r="M48" i="5"/>
  <c r="M48" i="41" s="1"/>
  <c r="M98" i="5"/>
  <c r="M98" i="41" s="1"/>
  <c r="M114" i="5"/>
  <c r="M114" i="41" s="1"/>
  <c r="N86" i="5"/>
  <c r="N86" i="41" s="1"/>
  <c r="M17" i="5"/>
  <c r="M17" i="41" s="1"/>
  <c r="M49" i="5"/>
  <c r="M49" i="41" s="1"/>
  <c r="M67" i="5"/>
  <c r="M67" i="41" s="1"/>
  <c r="M83" i="5"/>
  <c r="M83" i="41" s="1"/>
  <c r="M99" i="5"/>
  <c r="M99" i="41" s="1"/>
  <c r="M115" i="5"/>
  <c r="M115" i="41" s="1"/>
  <c r="O86" i="5"/>
  <c r="O86" i="41" s="1"/>
  <c r="M34" i="5"/>
  <c r="M34" i="41" s="1"/>
  <c r="M50" i="5"/>
  <c r="M50" i="41" s="1"/>
  <c r="M68" i="5"/>
  <c r="M68" i="41" s="1"/>
  <c r="M100" i="5"/>
  <c r="M100" i="41" s="1"/>
  <c r="M102" i="5"/>
  <c r="M102" i="41" s="1"/>
  <c r="M35" i="5"/>
  <c r="M35" i="41" s="1"/>
  <c r="M51" i="5"/>
  <c r="M51" i="41" s="1"/>
  <c r="M85" i="5"/>
  <c r="M85" i="41" s="1"/>
  <c r="M101" i="5"/>
  <c r="M101" i="41" s="1"/>
  <c r="O77" i="5"/>
  <c r="O77" i="41" s="1"/>
  <c r="L55" i="5"/>
  <c r="L55" i="41" s="1"/>
  <c r="L102" i="5"/>
  <c r="L102" i="41" s="1"/>
  <c r="M15" i="8"/>
  <c r="M15" i="102" s="1"/>
  <c r="H15" i="102"/>
  <c r="M29" i="8"/>
  <c r="M29" i="102" s="1"/>
  <c r="M30" i="102" s="1"/>
  <c r="F20" i="117" s="1"/>
  <c r="F31" i="2" s="1"/>
  <c r="M19" i="10"/>
  <c r="M19" i="104" s="1"/>
  <c r="M22" i="104" s="1"/>
  <c r="F22" i="117" s="1"/>
  <c r="F37" i="2" s="1"/>
  <c r="M20" i="10"/>
  <c r="M20" i="104" s="1"/>
  <c r="M21" i="10"/>
  <c r="M21" i="104" s="1"/>
  <c r="M93" i="5"/>
  <c r="M93" i="99" s="1"/>
  <c r="M116" i="99" s="1"/>
  <c r="F17" i="117" s="1"/>
  <c r="F22" i="2" s="1"/>
  <c r="M29" i="44"/>
  <c r="M29" i="100" s="1"/>
  <c r="M37" i="100" s="1"/>
  <c r="F18" i="117" s="1"/>
  <c r="F25" i="2" s="1"/>
  <c r="M27" i="44"/>
  <c r="M27" i="100" s="1"/>
  <c r="O22" i="7"/>
  <c r="N22" i="7"/>
  <c r="L22" i="7"/>
  <c r="O28" i="7"/>
  <c r="N28" i="7"/>
  <c r="L28" i="7"/>
  <c r="O70" i="5"/>
  <c r="O70" i="41" s="1"/>
  <c r="N70" i="5"/>
  <c r="N70" i="41" s="1"/>
  <c r="M72" i="5"/>
  <c r="M72" i="41" s="1"/>
  <c r="L70" i="5"/>
  <c r="L70" i="41" s="1"/>
  <c r="L75" i="5"/>
  <c r="L75" i="41" s="1"/>
  <c r="O75" i="5"/>
  <c r="O75" i="41" s="1"/>
  <c r="N75" i="5"/>
  <c r="N75" i="41" s="1"/>
  <c r="O76" i="5"/>
  <c r="O76" i="41" s="1"/>
  <c r="N76" i="5"/>
  <c r="N76" i="41" s="1"/>
  <c r="L76" i="5"/>
  <c r="L76" i="41" s="1"/>
  <c r="O22" i="5"/>
  <c r="O22" i="41" s="1"/>
  <c r="N22" i="5"/>
  <c r="N22" i="41" s="1"/>
  <c r="L22" i="5"/>
  <c r="L22" i="41" s="1"/>
  <c r="O27" i="5"/>
  <c r="O27" i="41" s="1"/>
  <c r="N27" i="5"/>
  <c r="N27" i="41" s="1"/>
  <c r="L27" i="5"/>
  <c r="L27" i="41" s="1"/>
  <c r="O85" i="5"/>
  <c r="O85" i="41" s="1"/>
  <c r="N85" i="5"/>
  <c r="N85" i="41" s="1"/>
  <c r="L85" i="5"/>
  <c r="L85" i="41" s="1"/>
  <c r="O88" i="5"/>
  <c r="O88" i="41" s="1"/>
  <c r="N88" i="5"/>
  <c r="N88" i="41" s="1"/>
  <c r="L88" i="5"/>
  <c r="L88" i="41" s="1"/>
  <c r="O34" i="5"/>
  <c r="O34" i="41" s="1"/>
  <c r="N34" i="5"/>
  <c r="N34" i="41" s="1"/>
  <c r="L34" i="5"/>
  <c r="L34" i="41" s="1"/>
  <c r="O52" i="5"/>
  <c r="O52" i="41" s="1"/>
  <c r="N52" i="5"/>
  <c r="N52" i="41" s="1"/>
  <c r="L52" i="5"/>
  <c r="L52" i="41" s="1"/>
  <c r="L59" i="5"/>
  <c r="L59" i="41" s="1"/>
  <c r="O59" i="5"/>
  <c r="O59" i="41" s="1"/>
  <c r="N59" i="5"/>
  <c r="N59" i="41" s="1"/>
  <c r="N37" i="5"/>
  <c r="N37" i="41" s="1"/>
  <c r="O37" i="5"/>
  <c r="O37" i="41" s="1"/>
  <c r="L60" i="5"/>
  <c r="L60" i="41" s="1"/>
  <c r="M63" i="5"/>
  <c r="M63" i="41" s="1"/>
  <c r="M82" i="5"/>
  <c r="M82" i="41" s="1"/>
  <c r="N60" i="5"/>
  <c r="N60" i="41" s="1"/>
  <c r="M64" i="5"/>
  <c r="M64" i="41" s="1"/>
  <c r="O60" i="5"/>
  <c r="O60" i="41" s="1"/>
  <c r="M65" i="5"/>
  <c r="M65" i="41" s="1"/>
  <c r="M84" i="5"/>
  <c r="M84" i="41" s="1"/>
  <c r="L77" i="5"/>
  <c r="L77" i="41" s="1"/>
  <c r="M44" i="5"/>
  <c r="M44" i="41" s="1"/>
  <c r="N77" i="5"/>
  <c r="N77" i="41" s="1"/>
  <c r="M33" i="5"/>
  <c r="M33" i="41" s="1"/>
  <c r="C124" i="99"/>
  <c r="C81" i="106"/>
  <c r="C33" i="102"/>
  <c r="C33" i="97"/>
  <c r="C75" i="105"/>
  <c r="C32" i="101"/>
  <c r="C30" i="104"/>
  <c r="C40" i="100"/>
  <c r="C31" i="103"/>
  <c r="C32" i="98"/>
  <c r="C38" i="102"/>
  <c r="C37" i="101"/>
  <c r="C45" i="100"/>
  <c r="C37" i="98"/>
  <c r="C77" i="107"/>
  <c r="C119" i="99"/>
  <c r="C76" i="106"/>
  <c r="C28" i="97"/>
  <c r="C70" i="105"/>
  <c r="C25" i="104"/>
  <c r="A21" i="101"/>
  <c r="A25" i="98"/>
  <c r="A15" i="105"/>
  <c r="A21" i="107"/>
  <c r="A18" i="102"/>
  <c r="A20" i="105"/>
  <c r="A20" i="107"/>
  <c r="A26" i="107"/>
  <c r="A25" i="101"/>
  <c r="A22" i="106"/>
  <c r="A52" i="106"/>
  <c r="A18" i="101"/>
  <c r="A24" i="101"/>
  <c r="A57" i="106"/>
  <c r="A30" i="107"/>
  <c r="A17" i="105"/>
  <c r="A17" i="107"/>
  <c r="A28" i="101"/>
  <c r="A22" i="103"/>
  <c r="A14" i="104"/>
  <c r="A20" i="98"/>
  <c r="A26" i="98"/>
  <c r="A16" i="107"/>
  <c r="A34" i="107"/>
  <c r="A14" i="100"/>
  <c r="O25" i="97"/>
  <c r="H15" i="117" s="1"/>
  <c r="H16" i="2" s="1"/>
  <c r="A19" i="98"/>
  <c r="A28" i="98"/>
  <c r="A18" i="98"/>
  <c r="A27" i="98"/>
  <c r="A21" i="98"/>
  <c r="A15" i="100"/>
  <c r="N37" i="100"/>
  <c r="G18" i="117" s="1"/>
  <c r="G25" i="2" s="1"/>
  <c r="A19" i="101"/>
  <c r="A16" i="101"/>
  <c r="A27" i="101"/>
  <c r="A19" i="102"/>
  <c r="A26" i="101"/>
  <c r="A23" i="101"/>
  <c r="A20" i="101"/>
  <c r="A22" i="101"/>
  <c r="L30" i="102"/>
  <c r="I20" i="117" s="1"/>
  <c r="I31" i="2" s="1"/>
  <c r="A17" i="102"/>
  <c r="N30" i="102"/>
  <c r="G20" i="117" s="1"/>
  <c r="G31" i="2" s="1"/>
  <c r="O30" i="102"/>
  <c r="H20" i="117" s="1"/>
  <c r="H31" i="2" s="1"/>
  <c r="A16" i="102"/>
  <c r="A14" i="103"/>
  <c r="A32" i="105"/>
  <c r="A44" i="105"/>
  <c r="A56" i="105"/>
  <c r="A19" i="105"/>
  <c r="A37" i="105"/>
  <c r="A43" i="105"/>
  <c r="A49" i="105"/>
  <c r="A21" i="103"/>
  <c r="A31" i="105"/>
  <c r="A20" i="103"/>
  <c r="L67" i="105"/>
  <c r="I23" i="117" s="1"/>
  <c r="I40" i="2" s="1"/>
  <c r="A23" i="105"/>
  <c r="A29" i="105"/>
  <c r="A63" i="106"/>
  <c r="A35" i="105"/>
  <c r="A41" i="105"/>
  <c r="A47" i="105"/>
  <c r="L23" i="103"/>
  <c r="I21" i="117" s="1"/>
  <c r="I34" i="2" s="1"/>
  <c r="A18" i="103"/>
  <c r="A60" i="105"/>
  <c r="M23" i="103"/>
  <c r="F21" i="117" s="1"/>
  <c r="F34" i="2" s="1"/>
  <c r="A34" i="105"/>
  <c r="A58" i="105"/>
  <c r="A66" i="105"/>
  <c r="N23" i="103"/>
  <c r="G21" i="117" s="1"/>
  <c r="G34" i="2" s="1"/>
  <c r="A15" i="103"/>
  <c r="A22" i="105"/>
  <c r="A27" i="105"/>
  <c r="A64" i="105"/>
  <c r="O23" i="103"/>
  <c r="H21" i="117" s="1"/>
  <c r="H34" i="2" s="1"/>
  <c r="A39" i="105"/>
  <c r="A51" i="105"/>
  <c r="P23" i="103"/>
  <c r="A21" i="105"/>
  <c r="A28" i="105"/>
  <c r="A30" i="105"/>
  <c r="A38" i="105"/>
  <c r="A57" i="105"/>
  <c r="A59" i="105"/>
  <c r="A33" i="106"/>
  <c r="A39" i="106"/>
  <c r="M67" i="105"/>
  <c r="F23" i="117" s="1"/>
  <c r="F40" i="2" s="1"/>
  <c r="A18" i="105"/>
  <c r="A26" i="105"/>
  <c r="A48" i="105"/>
  <c r="A65" i="105"/>
  <c r="N67" i="105"/>
  <c r="G23" i="117" s="1"/>
  <c r="G40" i="2" s="1"/>
  <c r="A32" i="106"/>
  <c r="O67" i="105"/>
  <c r="H23" i="117" s="1"/>
  <c r="H40" i="2" s="1"/>
  <c r="A25" i="105"/>
  <c r="A46" i="105"/>
  <c r="A55" i="105"/>
  <c r="A62" i="105"/>
  <c r="A25" i="106"/>
  <c r="A60" i="107"/>
  <c r="P67" i="105"/>
  <c r="A36" i="105"/>
  <c r="A45" i="105"/>
  <c r="A52" i="105"/>
  <c r="A54" i="105"/>
  <c r="A63" i="105"/>
  <c r="A23" i="106"/>
  <c r="A36" i="106"/>
  <c r="A56" i="106"/>
  <c r="A53" i="105"/>
  <c r="A61" i="105"/>
  <c r="A49" i="106"/>
  <c r="A41" i="106"/>
  <c r="A47" i="106"/>
  <c r="A60" i="106"/>
  <c r="A24" i="105"/>
  <c r="A33" i="105"/>
  <c r="A40" i="105"/>
  <c r="A42" i="105"/>
  <c r="A50" i="105"/>
  <c r="A28" i="106"/>
  <c r="A40" i="107"/>
  <c r="A43" i="107"/>
  <c r="A53" i="107"/>
  <c r="A15" i="106"/>
  <c r="A20" i="106"/>
  <c r="A16" i="106"/>
  <c r="A46" i="106"/>
  <c r="A65" i="106"/>
  <c r="A71" i="106"/>
  <c r="A34" i="106"/>
  <c r="A58" i="106"/>
  <c r="A31" i="106"/>
  <c r="A55" i="106"/>
  <c r="A22" i="107"/>
  <c r="A27" i="107"/>
  <c r="A24" i="106"/>
  <c r="A30" i="106"/>
  <c r="A40" i="106"/>
  <c r="A48" i="106"/>
  <c r="A54" i="106"/>
  <c r="A64" i="106"/>
  <c r="A72" i="106"/>
  <c r="A51" i="107"/>
  <c r="A58" i="107"/>
  <c r="A65" i="107"/>
  <c r="A71" i="107"/>
  <c r="A73" i="107"/>
  <c r="A38" i="106"/>
  <c r="A62" i="106"/>
  <c r="A52" i="107"/>
  <c r="A72" i="107"/>
  <c r="A29" i="106"/>
  <c r="A53" i="106"/>
  <c r="A25" i="107"/>
  <c r="A31" i="107"/>
  <c r="A37" i="107"/>
  <c r="A50" i="107"/>
  <c r="A70" i="106"/>
  <c r="A19" i="106"/>
  <c r="A21" i="106"/>
  <c r="A43" i="106"/>
  <c r="A45" i="106"/>
  <c r="A67" i="106"/>
  <c r="A69" i="106"/>
  <c r="A36" i="107"/>
  <c r="A49" i="107"/>
  <c r="A27" i="106"/>
  <c r="A35" i="106"/>
  <c r="A37" i="106"/>
  <c r="A44" i="106"/>
  <c r="A51" i="106"/>
  <c r="A59" i="106"/>
  <c r="A61" i="106"/>
  <c r="A68" i="106"/>
  <c r="A18" i="106"/>
  <c r="A42" i="106"/>
  <c r="A66" i="106"/>
  <c r="A41" i="107"/>
  <c r="A61" i="107"/>
  <c r="A63" i="107"/>
  <c r="A26" i="106"/>
  <c r="A50" i="106"/>
  <c r="A42" i="107"/>
  <c r="A62" i="107"/>
  <c r="A24" i="107"/>
  <c r="A45" i="107"/>
  <c r="A66" i="107"/>
  <c r="A32" i="107"/>
  <c r="A55" i="107"/>
  <c r="A33" i="107"/>
  <c r="A54" i="107"/>
  <c r="A64" i="107"/>
  <c r="A59" i="107"/>
  <c r="A19" i="107"/>
  <c r="A29" i="107"/>
  <c r="A39" i="107"/>
  <c r="A47" i="107"/>
  <c r="A68" i="107"/>
  <c r="A70" i="107"/>
  <c r="N74" i="107"/>
  <c r="G25" i="117" s="1"/>
  <c r="G46" i="2" s="1"/>
  <c r="A28" i="107"/>
  <c r="A38" i="107"/>
  <c r="A48" i="107"/>
  <c r="A69" i="107"/>
  <c r="A35" i="107"/>
  <c r="A56" i="107"/>
  <c r="A57" i="107"/>
  <c r="A23" i="107"/>
  <c r="A44" i="107"/>
  <c r="A46" i="107"/>
  <c r="A67" i="107"/>
  <c r="L25" i="97"/>
  <c r="I15" i="117" s="1"/>
  <c r="I16" i="2" s="1"/>
  <c r="L29" i="98"/>
  <c r="I16" i="117" s="1"/>
  <c r="I19" i="2" s="1"/>
  <c r="M25" i="97"/>
  <c r="F15" i="117" s="1"/>
  <c r="F16" i="2" s="1"/>
  <c r="M29" i="98"/>
  <c r="F16" i="117" s="1"/>
  <c r="F19" i="2" s="1"/>
  <c r="N25" i="97"/>
  <c r="G15" i="117" s="1"/>
  <c r="G16" i="2" s="1"/>
  <c r="N29" i="98"/>
  <c r="G16" i="117" s="1"/>
  <c r="G19" i="2" s="1"/>
  <c r="O29" i="98"/>
  <c r="H16" i="117" s="1"/>
  <c r="H19" i="2" s="1"/>
  <c r="A14" i="97"/>
  <c r="O37" i="100"/>
  <c r="H18" i="117" s="1"/>
  <c r="H25" i="2" s="1"/>
  <c r="L116" i="99"/>
  <c r="I17" i="117" s="1"/>
  <c r="I22" i="2" s="1"/>
  <c r="N116" i="99"/>
  <c r="G17" i="117" s="1"/>
  <c r="G22" i="2" s="1"/>
  <c r="O116" i="99"/>
  <c r="H17" i="117" s="1"/>
  <c r="H22" i="2" s="1"/>
  <c r="L37" i="100"/>
  <c r="I18" i="117" s="1"/>
  <c r="I25" i="2" s="1"/>
  <c r="L29" i="101"/>
  <c r="I19" i="117" s="1"/>
  <c r="I28" i="2" s="1"/>
  <c r="M29" i="101"/>
  <c r="F19" i="117" s="1"/>
  <c r="F28" i="2" s="1"/>
  <c r="N29" i="101"/>
  <c r="G19" i="117" s="1"/>
  <c r="G28" i="2" s="1"/>
  <c r="O29" i="101"/>
  <c r="H19" i="117" s="1"/>
  <c r="H28" i="2" s="1"/>
  <c r="A14" i="101"/>
  <c r="A14" i="102"/>
  <c r="L22" i="104"/>
  <c r="I22" i="117" s="1"/>
  <c r="I37" i="2" s="1"/>
  <c r="N22" i="104"/>
  <c r="G22" i="117" s="1"/>
  <c r="G37" i="2" s="1"/>
  <c r="O22" i="104"/>
  <c r="H22" i="117" s="1"/>
  <c r="H37" i="2" s="1"/>
  <c r="L73" i="106"/>
  <c r="I24" i="117" s="1"/>
  <c r="I43" i="2" s="1"/>
  <c r="O74" i="107"/>
  <c r="H25" i="117" s="1"/>
  <c r="H46" i="2" s="1"/>
  <c r="M73" i="106"/>
  <c r="F24" i="117" s="1"/>
  <c r="F43" i="2" s="1"/>
  <c r="A14" i="105"/>
  <c r="N73" i="106"/>
  <c r="G24" i="117" s="1"/>
  <c r="G43" i="2" s="1"/>
  <c r="O73" i="106"/>
  <c r="H24" i="117" s="1"/>
  <c r="H43" i="2" s="1"/>
  <c r="P73" i="106"/>
  <c r="A14" i="106"/>
  <c r="P74" i="107"/>
  <c r="L74" i="107"/>
  <c r="I25" i="117" s="1"/>
  <c r="I46" i="2" s="1"/>
  <c r="M74" i="107"/>
  <c r="F25" i="117" s="1"/>
  <c r="F46" i="2" s="1"/>
  <c r="O19" i="7" l="1"/>
  <c r="N19" i="7"/>
  <c r="L19" i="7"/>
  <c r="M77" i="5"/>
  <c r="M77" i="41" s="1"/>
  <c r="O18" i="5"/>
  <c r="O18" i="41" s="1"/>
  <c r="N18" i="5"/>
  <c r="N18" i="41" s="1"/>
  <c r="L18" i="5"/>
  <c r="L18" i="41" s="1"/>
  <c r="O80" i="5"/>
  <c r="O80" i="41" s="1"/>
  <c r="N80" i="5"/>
  <c r="N80" i="41" s="1"/>
  <c r="L80" i="5"/>
  <c r="L80" i="41" s="1"/>
  <c r="M18" i="5"/>
  <c r="M18" i="41" s="1"/>
  <c r="M80" i="5"/>
  <c r="M80" i="41" s="1"/>
  <c r="O27" i="7"/>
  <c r="N27" i="7"/>
  <c r="L27" i="7"/>
  <c r="O25" i="7"/>
  <c r="N25" i="7"/>
  <c r="L25" i="7"/>
  <c r="O21" i="7"/>
  <c r="N21" i="7"/>
  <c r="L21" i="7"/>
  <c r="M21" i="7"/>
  <c r="M27" i="7"/>
  <c r="M25" i="7"/>
  <c r="L45" i="5"/>
  <c r="L45" i="41" s="1"/>
  <c r="O45" i="5"/>
  <c r="O45" i="41" s="1"/>
  <c r="N45" i="5"/>
  <c r="N45" i="41" s="1"/>
  <c r="O26" i="5"/>
  <c r="O26" i="41" s="1"/>
  <c r="N26" i="5"/>
  <c r="N26" i="41" s="1"/>
  <c r="L26" i="5"/>
  <c r="L26" i="41" s="1"/>
  <c r="O31" i="5"/>
  <c r="O31" i="41" s="1"/>
  <c r="N31" i="5"/>
  <c r="N31" i="41" s="1"/>
  <c r="L31" i="5"/>
  <c r="L31" i="41" s="1"/>
  <c r="O44" i="5"/>
  <c r="O44" i="41" s="1"/>
  <c r="N44" i="5"/>
  <c r="N44" i="41" s="1"/>
  <c r="L44" i="5"/>
  <c r="L44" i="41" s="1"/>
  <c r="O23" i="5"/>
  <c r="O23" i="41" s="1"/>
  <c r="N23" i="5"/>
  <c r="N23" i="41" s="1"/>
  <c r="L23" i="5"/>
  <c r="L23" i="41" s="1"/>
  <c r="M31" i="5"/>
  <c r="M31" i="41" s="1"/>
  <c r="O43" i="5"/>
  <c r="O43" i="41" s="1"/>
  <c r="N43" i="5"/>
  <c r="N43" i="41" s="1"/>
  <c r="L43" i="5"/>
  <c r="L43" i="41" s="1"/>
  <c r="M43" i="5"/>
  <c r="M43" i="41" s="1"/>
  <c r="O84" i="5"/>
  <c r="O84" i="41" s="1"/>
  <c r="N84" i="5"/>
  <c r="N84" i="41" s="1"/>
  <c r="L84" i="5"/>
  <c r="L84" i="41" s="1"/>
  <c r="O69" i="5"/>
  <c r="O69" i="41" s="1"/>
  <c r="N69" i="5"/>
  <c r="N69" i="41" s="1"/>
  <c r="L69" i="5"/>
  <c r="L69" i="41" s="1"/>
  <c r="O65" i="5"/>
  <c r="O65" i="41" s="1"/>
  <c r="N65" i="5"/>
  <c r="N65" i="41" s="1"/>
  <c r="L65" i="5"/>
  <c r="L65" i="41" s="1"/>
  <c r="M23" i="5"/>
  <c r="M23" i="41" s="1"/>
  <c r="O20" i="5"/>
  <c r="O20" i="41" s="1"/>
  <c r="N20" i="5"/>
  <c r="N20" i="41" s="1"/>
  <c r="L20" i="5"/>
  <c r="L20" i="41" s="1"/>
  <c r="O42" i="5"/>
  <c r="O42" i="41" s="1"/>
  <c r="N42" i="5"/>
  <c r="N42" i="41" s="1"/>
  <c r="L42" i="5"/>
  <c r="L42" i="41" s="1"/>
  <c r="L71" i="5"/>
  <c r="L71" i="41" s="1"/>
  <c r="O71" i="5"/>
  <c r="O71" i="41" s="1"/>
  <c r="N71" i="5"/>
  <c r="N71" i="41" s="1"/>
  <c r="L21" i="5"/>
  <c r="L21" i="41" s="1"/>
  <c r="O21" i="5"/>
  <c r="O21" i="41" s="1"/>
  <c r="N21" i="5"/>
  <c r="N21" i="41" s="1"/>
  <c r="O72" i="5"/>
  <c r="O72" i="41" s="1"/>
  <c r="N72" i="5"/>
  <c r="N72" i="41" s="1"/>
  <c r="L72" i="5"/>
  <c r="L72" i="41" s="1"/>
  <c r="O64" i="5"/>
  <c r="O64" i="41" s="1"/>
  <c r="N64" i="5"/>
  <c r="N64" i="41" s="1"/>
  <c r="L64" i="5"/>
  <c r="L64" i="41" s="1"/>
  <c r="M45" i="5"/>
  <c r="M45" i="41" s="1"/>
  <c r="O82" i="5"/>
  <c r="O82" i="41" s="1"/>
  <c r="N82" i="5"/>
  <c r="N82" i="41" s="1"/>
  <c r="L82" i="5"/>
  <c r="L82" i="41" s="1"/>
  <c r="M71" i="5"/>
  <c r="M71" i="41" s="1"/>
  <c r="M42" i="5"/>
  <c r="M42" i="41" s="1"/>
  <c r="L63" i="5"/>
  <c r="L63" i="41" s="1"/>
  <c r="O63" i="5"/>
  <c r="O63" i="41" s="1"/>
  <c r="N63" i="5"/>
  <c r="N63" i="41" s="1"/>
  <c r="M21" i="5"/>
  <c r="M21" i="41" s="1"/>
  <c r="M26" i="5"/>
  <c r="M26" i="41" s="1"/>
  <c r="O62" i="5"/>
  <c r="O62" i="41" s="1"/>
  <c r="N62" i="5"/>
  <c r="N62" i="41" s="1"/>
  <c r="L62" i="5"/>
  <c r="L62" i="41" s="1"/>
  <c r="M20" i="5"/>
  <c r="M20" i="41" s="1"/>
  <c r="L33" i="5"/>
  <c r="L33" i="41" s="1"/>
  <c r="O33" i="5"/>
  <c r="O33" i="41" s="1"/>
  <c r="N33" i="5"/>
  <c r="N33" i="41" s="1"/>
  <c r="M69" i="5"/>
  <c r="M69" i="41" s="1"/>
  <c r="L25" i="5"/>
  <c r="L25" i="41" s="1"/>
  <c r="O25" i="5"/>
  <c r="O25" i="41" s="1"/>
  <c r="N25" i="5"/>
  <c r="N25" i="41" s="1"/>
  <c r="M62" i="5"/>
  <c r="M62" i="41" s="1"/>
  <c r="M25" i="5"/>
  <c r="M25" i="41" s="1"/>
  <c r="G26" i="117"/>
  <c r="N9" i="105"/>
  <c r="E23" i="117"/>
  <c r="H26" i="117"/>
  <c r="N9" i="103"/>
  <c r="E21" i="117"/>
  <c r="N9" i="107"/>
  <c r="E25" i="117"/>
  <c r="F26" i="117"/>
  <c r="I26" i="117"/>
  <c r="D11" i="117" s="1"/>
  <c r="N9" i="106"/>
  <c r="E24" i="117"/>
  <c r="B24" i="38"/>
  <c r="C24" i="38"/>
  <c r="D24" i="38"/>
  <c r="H24" i="38"/>
  <c r="C43" i="117"/>
  <c r="O40" i="5" l="1"/>
  <c r="O40" i="41" s="1"/>
  <c r="N40" i="5"/>
  <c r="N40" i="41" s="1"/>
  <c r="L40" i="5"/>
  <c r="L40" i="41" s="1"/>
  <c r="M40" i="5"/>
  <c r="M40" i="41" s="1"/>
  <c r="L41" i="5"/>
  <c r="L41" i="41" s="1"/>
  <c r="O41" i="5"/>
  <c r="O41" i="41" s="1"/>
  <c r="N41" i="5"/>
  <c r="N41" i="41" s="1"/>
  <c r="M41" i="5"/>
  <c r="M41" i="41" s="1"/>
  <c r="O61" i="5"/>
  <c r="O61" i="41" s="1"/>
  <c r="N61" i="5"/>
  <c r="N61" i="41" s="1"/>
  <c r="L61" i="5"/>
  <c r="L61" i="41" s="1"/>
  <c r="M61" i="5"/>
  <c r="M61" i="41" s="1"/>
  <c r="A25" i="117"/>
  <c r="B25" i="117" s="1"/>
  <c r="B46" i="2" s="1"/>
  <c r="E46" i="2"/>
  <c r="A46" i="2" s="1"/>
  <c r="A24" i="117"/>
  <c r="B24" i="117" s="1"/>
  <c r="B43" i="2" s="1"/>
  <c r="E43" i="2"/>
  <c r="A43" i="2" s="1"/>
  <c r="A21" i="117"/>
  <c r="B21" i="117" s="1"/>
  <c r="B34" i="2" s="1"/>
  <c r="E34" i="2"/>
  <c r="A23" i="117"/>
  <c r="B23" i="117" s="1"/>
  <c r="B40" i="2" s="1"/>
  <c r="E40" i="2"/>
  <c r="A40" i="2" s="1"/>
  <c r="C40" i="98"/>
  <c r="C48" i="100"/>
  <c r="C40" i="101"/>
  <c r="C41" i="102"/>
  <c r="C34" i="103"/>
  <c r="C33" i="104"/>
  <c r="C78" i="105"/>
  <c r="C36" i="97"/>
  <c r="C84" i="106"/>
  <c r="C127" i="99"/>
  <c r="C85" i="107"/>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37"/>
  <c r="C43" i="36"/>
  <c r="C43" i="34"/>
  <c r="C40" i="36"/>
  <c r="C33" i="38" s="1"/>
  <c r="C40" i="34"/>
  <c r="C35" i="36"/>
  <c r="C28" i="38" s="1"/>
  <c r="C35" i="34"/>
  <c r="A61" i="2"/>
  <c r="C66" i="34"/>
  <c r="C66" i="36"/>
  <c r="O39" i="5" l="1"/>
  <c r="O39" i="41" s="1"/>
  <c r="N39" i="5"/>
  <c r="N39" i="41" s="1"/>
  <c r="L39" i="5"/>
  <c r="L39" i="41" s="1"/>
  <c r="M39" i="5"/>
  <c r="M39" i="41" s="1"/>
  <c r="A38" i="34"/>
  <c r="A38" i="117"/>
  <c r="C15" i="34"/>
  <c r="C15" i="2" s="1"/>
  <c r="C40" i="39"/>
  <c r="C127" i="5"/>
  <c r="C34" i="50"/>
  <c r="C41" i="8"/>
  <c r="C48" i="44"/>
  <c r="C33" i="10"/>
  <c r="C40" i="4"/>
  <c r="C40" i="7"/>
  <c r="C78" i="11"/>
  <c r="C84" i="12"/>
  <c r="C36" i="37"/>
  <c r="C48" i="43"/>
  <c r="C33" i="52"/>
  <c r="C127" i="41"/>
  <c r="C34" i="9"/>
  <c r="C85" i="91"/>
  <c r="C85" i="13"/>
  <c r="C78" i="96"/>
  <c r="C33" i="51"/>
  <c r="C40" i="46"/>
  <c r="C48" i="6"/>
  <c r="C36" i="38"/>
  <c r="C84" i="94"/>
  <c r="C78" i="95"/>
  <c r="C41" i="48"/>
  <c r="C40" i="45"/>
  <c r="C40" i="40"/>
  <c r="C36" i="3"/>
  <c r="C85" i="92"/>
  <c r="C84" i="93"/>
  <c r="C34" i="49"/>
  <c r="C44" i="47"/>
  <c r="C127" i="42"/>
  <c r="C38" i="48"/>
  <c r="C33" i="3"/>
  <c r="C81" i="94"/>
  <c r="C37" i="45"/>
  <c r="C75" i="95"/>
  <c r="C45" i="44"/>
  <c r="C30" i="10"/>
  <c r="C37" i="40"/>
  <c r="C82" i="92"/>
  <c r="C81" i="93"/>
  <c r="C75" i="11"/>
  <c r="C31" i="49"/>
  <c r="C41" i="47"/>
  <c r="C37" i="7"/>
  <c r="C124" i="42"/>
  <c r="C37" i="39"/>
  <c r="C82" i="91"/>
  <c r="C81" i="12"/>
  <c r="C30" i="52"/>
  <c r="C31" i="9"/>
  <c r="C38" i="8"/>
  <c r="C45" i="43"/>
  <c r="C124" i="41"/>
  <c r="C37" i="4"/>
  <c r="C33" i="37"/>
  <c r="C82" i="13"/>
  <c r="C75" i="96"/>
  <c r="C30" i="51"/>
  <c r="C31" i="50"/>
  <c r="C37" i="46"/>
  <c r="C45" i="6"/>
  <c r="C124" i="5"/>
  <c r="C76" i="94"/>
  <c r="C70" i="95"/>
  <c r="C25" i="10"/>
  <c r="C33" i="48"/>
  <c r="C32" i="45"/>
  <c r="C40" i="44"/>
  <c r="C32" i="40"/>
  <c r="C28" i="3"/>
  <c r="C77" i="92"/>
  <c r="C76" i="93"/>
  <c r="C70" i="11"/>
  <c r="C26" i="49"/>
  <c r="C36" i="47"/>
  <c r="C32" i="7"/>
  <c r="C119" i="42"/>
  <c r="C32" i="39"/>
  <c r="C77" i="91"/>
  <c r="C76" i="12"/>
  <c r="C25" i="52"/>
  <c r="C26" i="9"/>
  <c r="C33" i="8"/>
  <c r="C40" i="43"/>
  <c r="C119" i="41"/>
  <c r="C32" i="4"/>
  <c r="C28" i="37"/>
  <c r="C77" i="13"/>
  <c r="C70" i="96"/>
  <c r="C25" i="51"/>
  <c r="C26" i="50"/>
  <c r="C32" i="46"/>
  <c r="C40" i="6"/>
  <c r="C119" i="5"/>
  <c r="B15" i="51"/>
  <c r="C15" i="51"/>
  <c r="D15" i="51"/>
  <c r="D14" i="51"/>
  <c r="C14" i="51"/>
  <c r="B14" i="51"/>
  <c r="D15" i="9"/>
  <c r="C15" i="9"/>
  <c r="B15" i="9"/>
  <c r="H14" i="38"/>
  <c r="D14" i="38"/>
  <c r="C14" i="38"/>
  <c r="D14" i="40"/>
  <c r="B14" i="38"/>
  <c r="C14" i="40"/>
  <c r="D14" i="42"/>
  <c r="B14" i="40"/>
  <c r="D14" i="43"/>
  <c r="B14" i="42"/>
  <c r="C14" i="42"/>
  <c r="C14" i="43"/>
  <c r="B14" i="43"/>
  <c r="D14" i="46"/>
  <c r="C14" i="46"/>
  <c r="B14" i="46"/>
  <c r="D14" i="48"/>
  <c r="C14" i="48"/>
  <c r="D14" i="49"/>
  <c r="B14" i="48"/>
  <c r="C14" i="49"/>
  <c r="B14" i="49"/>
  <c r="C14" i="52"/>
  <c r="D14" i="96"/>
  <c r="B14" i="52"/>
  <c r="D14" i="52"/>
  <c r="C14" i="96"/>
  <c r="D14" i="94"/>
  <c r="B14" i="96"/>
  <c r="C14" i="94"/>
  <c r="D14" i="92"/>
  <c r="B14" i="94"/>
  <c r="C14" i="92"/>
  <c r="B14" i="92"/>
  <c r="L14" i="38"/>
  <c r="N24" i="38"/>
  <c r="N14" i="38"/>
  <c r="L24" i="38"/>
  <c r="O24" i="38"/>
  <c r="M24" i="38"/>
  <c r="O14" i="38"/>
  <c r="M14" i="38"/>
  <c r="A38" i="36"/>
  <c r="A19" i="33"/>
  <c r="A19" i="35"/>
  <c r="B31" i="35"/>
  <c r="B19" i="35"/>
  <c r="A36" i="35"/>
  <c r="B34" i="35"/>
  <c r="B19" i="33"/>
  <c r="B34" i="33"/>
  <c r="B31" i="33"/>
  <c r="A36" i="33"/>
  <c r="A35" i="101" l="1"/>
  <c r="A29" i="103"/>
  <c r="A36" i="102"/>
  <c r="A28" i="104"/>
  <c r="A73" i="105"/>
  <c r="A122" i="99"/>
  <c r="A35" i="98"/>
  <c r="A31" i="97"/>
  <c r="A80" i="107"/>
  <c r="A79" i="106"/>
  <c r="A43" i="100"/>
  <c r="A35" i="4"/>
  <c r="A122" i="41"/>
  <c r="A43" i="43"/>
  <c r="A36" i="8"/>
  <c r="A29" i="9"/>
  <c r="A28" i="52"/>
  <c r="A79" i="12"/>
  <c r="A80" i="91"/>
  <c r="A35" i="39"/>
  <c r="A122" i="42"/>
  <c r="A35" i="7"/>
  <c r="A39" i="47"/>
  <c r="A29" i="49"/>
  <c r="A73" i="11"/>
  <c r="A79" i="93"/>
  <c r="A80" i="92"/>
  <c r="A31" i="3"/>
  <c r="A35" i="40"/>
  <c r="A43" i="44"/>
  <c r="A35" i="45"/>
  <c r="A36" i="48"/>
  <c r="A28" i="10"/>
  <c r="A73" i="95"/>
  <c r="A79" i="94"/>
  <c r="A31" i="38"/>
  <c r="A122" i="5"/>
  <c r="A43" i="6"/>
  <c r="A35" i="46"/>
  <c r="A29" i="50"/>
  <c r="A28" i="51"/>
  <c r="A73" i="96"/>
  <c r="A80" i="13"/>
  <c r="A31" i="37"/>
  <c r="K18" i="37"/>
  <c r="P16" i="37"/>
  <c r="L25" i="37"/>
  <c r="K20" i="37"/>
  <c r="N25" i="37"/>
  <c r="K21" i="37"/>
  <c r="P19" i="37"/>
  <c r="P21" i="37"/>
  <c r="P17" i="37"/>
  <c r="P22" i="37"/>
  <c r="P18" i="37"/>
  <c r="K19" i="37"/>
  <c r="K17" i="37"/>
  <c r="K22" i="37"/>
  <c r="M25" i="37"/>
  <c r="P14" i="37"/>
  <c r="P14" i="38" s="1"/>
  <c r="A14" i="38" s="1"/>
  <c r="K23" i="37"/>
  <c r="P15" i="37"/>
  <c r="K24" i="37"/>
  <c r="K24" i="38" s="1"/>
  <c r="O25" i="37"/>
  <c r="P20" i="37"/>
  <c r="K14" i="37"/>
  <c r="K14" i="38" s="1"/>
  <c r="P23" i="37"/>
  <c r="K15" i="37"/>
  <c r="P24" i="37"/>
  <c r="P24" i="38" s="1"/>
  <c r="K16" i="37"/>
  <c r="C19" i="36"/>
  <c r="A16" i="97" l="1"/>
  <c r="A19" i="97"/>
  <c r="A22" i="97"/>
  <c r="A20" i="97"/>
  <c r="A23" i="97"/>
  <c r="A21" i="97"/>
  <c r="A17" i="97"/>
  <c r="A24" i="97"/>
  <c r="A18" i="97"/>
  <c r="A15" i="97"/>
  <c r="P25" i="97"/>
  <c r="P25" i="37"/>
  <c r="N9" i="37" s="1"/>
  <c r="B15" i="91"/>
  <c r="C15" i="91"/>
  <c r="D15" i="91"/>
  <c r="B16" i="91"/>
  <c r="C16" i="91"/>
  <c r="D16" i="91"/>
  <c r="B17" i="91"/>
  <c r="C17" i="91"/>
  <c r="D17" i="91"/>
  <c r="B18" i="91"/>
  <c r="C18" i="91"/>
  <c r="D18" i="91"/>
  <c r="B19" i="91"/>
  <c r="C19" i="91"/>
  <c r="D19" i="91"/>
  <c r="B20" i="91"/>
  <c r="C20" i="91"/>
  <c r="D20" i="91"/>
  <c r="B21" i="91"/>
  <c r="C21" i="91"/>
  <c r="D21" i="91"/>
  <c r="B22" i="91"/>
  <c r="C22" i="91"/>
  <c r="D22" i="91"/>
  <c r="B23" i="91"/>
  <c r="C23" i="91"/>
  <c r="D23" i="91"/>
  <c r="B24" i="91"/>
  <c r="C24" i="91"/>
  <c r="D24" i="91"/>
  <c r="B25" i="91"/>
  <c r="C25" i="91"/>
  <c r="D25" i="91"/>
  <c r="B26" i="91"/>
  <c r="C26" i="91"/>
  <c r="D26" i="91"/>
  <c r="B27" i="91"/>
  <c r="C27" i="91"/>
  <c r="D27" i="91"/>
  <c r="B28" i="91"/>
  <c r="C28" i="91"/>
  <c r="D28" i="91"/>
  <c r="B29" i="91"/>
  <c r="C29" i="91"/>
  <c r="D29" i="91"/>
  <c r="B30" i="91"/>
  <c r="C30" i="91"/>
  <c r="D30" i="91"/>
  <c r="B31" i="91"/>
  <c r="C31" i="91"/>
  <c r="D31" i="91"/>
  <c r="B32" i="91"/>
  <c r="C32" i="91"/>
  <c r="D32" i="91"/>
  <c r="B33" i="91"/>
  <c r="C33" i="91"/>
  <c r="D33" i="91"/>
  <c r="B34" i="91"/>
  <c r="C34" i="91"/>
  <c r="D34" i="91"/>
  <c r="B35" i="91"/>
  <c r="C35" i="91"/>
  <c r="D35" i="91"/>
  <c r="B36" i="91"/>
  <c r="C36" i="91"/>
  <c r="D36" i="91"/>
  <c r="B37" i="91"/>
  <c r="C37" i="91"/>
  <c r="D37" i="91"/>
  <c r="B38" i="91"/>
  <c r="C38" i="91"/>
  <c r="D38" i="91"/>
  <c r="B39" i="91"/>
  <c r="C39" i="91"/>
  <c r="D39" i="91"/>
  <c r="B40" i="91"/>
  <c r="C40" i="91"/>
  <c r="D40" i="91"/>
  <c r="B41" i="91"/>
  <c r="C41" i="91"/>
  <c r="D41" i="91"/>
  <c r="B42" i="91"/>
  <c r="C42" i="91"/>
  <c r="D42" i="91"/>
  <c r="B43" i="91"/>
  <c r="C43" i="91"/>
  <c r="D43" i="91"/>
  <c r="B44" i="91"/>
  <c r="C44" i="91"/>
  <c r="D44" i="91"/>
  <c r="B45" i="91"/>
  <c r="C45" i="91"/>
  <c r="D45" i="91"/>
  <c r="B46" i="91"/>
  <c r="C46" i="91"/>
  <c r="D46" i="91"/>
  <c r="B47" i="91"/>
  <c r="C47" i="91"/>
  <c r="D47" i="91"/>
  <c r="B48" i="91"/>
  <c r="C48" i="91"/>
  <c r="D48" i="91"/>
  <c r="B49" i="91"/>
  <c r="C49" i="91"/>
  <c r="D49" i="91"/>
  <c r="B50" i="91"/>
  <c r="C50" i="91"/>
  <c r="D50" i="91"/>
  <c r="B51" i="91"/>
  <c r="C51" i="91"/>
  <c r="D51" i="91"/>
  <c r="B52" i="91"/>
  <c r="C52" i="91"/>
  <c r="D52" i="91"/>
  <c r="B53" i="91"/>
  <c r="C53" i="91"/>
  <c r="D53" i="91"/>
  <c r="B54" i="91"/>
  <c r="C54" i="91"/>
  <c r="D54" i="91"/>
  <c r="B55" i="91"/>
  <c r="C55" i="91"/>
  <c r="D55" i="91"/>
  <c r="B56" i="91"/>
  <c r="C56" i="91"/>
  <c r="D56" i="91"/>
  <c r="B57" i="91"/>
  <c r="C57" i="91"/>
  <c r="D57" i="91"/>
  <c r="B58" i="91"/>
  <c r="C58" i="91"/>
  <c r="D58" i="91"/>
  <c r="B59" i="91"/>
  <c r="C59" i="91"/>
  <c r="D59" i="91"/>
  <c r="B60" i="91"/>
  <c r="C60" i="91"/>
  <c r="D60" i="91"/>
  <c r="B61" i="91"/>
  <c r="C61" i="91"/>
  <c r="D61" i="91"/>
  <c r="B62" i="91"/>
  <c r="C62" i="91"/>
  <c r="D62" i="91"/>
  <c r="B63" i="91"/>
  <c r="C63" i="91"/>
  <c r="D63" i="91"/>
  <c r="B64" i="91"/>
  <c r="C64" i="91"/>
  <c r="D64" i="91"/>
  <c r="B65" i="91"/>
  <c r="C65" i="91"/>
  <c r="D65" i="91"/>
  <c r="B66" i="91"/>
  <c r="C66" i="91"/>
  <c r="D66" i="91"/>
  <c r="B67" i="91"/>
  <c r="C67" i="91"/>
  <c r="D67" i="91"/>
  <c r="B68" i="91"/>
  <c r="C68" i="91"/>
  <c r="D68" i="91"/>
  <c r="B69" i="91"/>
  <c r="C69" i="91"/>
  <c r="D69" i="91"/>
  <c r="B70" i="91"/>
  <c r="C70" i="91"/>
  <c r="D70" i="91"/>
  <c r="H70" i="91"/>
  <c r="B71" i="91"/>
  <c r="C71" i="91"/>
  <c r="D71" i="91"/>
  <c r="H71" i="91"/>
  <c r="B72" i="91"/>
  <c r="C72" i="91"/>
  <c r="D72" i="91"/>
  <c r="H72" i="91"/>
  <c r="B73" i="91"/>
  <c r="C73" i="91"/>
  <c r="D73" i="91"/>
  <c r="H73" i="91"/>
  <c r="B14" i="91"/>
  <c r="C14" i="91"/>
  <c r="D14" i="91"/>
  <c r="B15" i="93"/>
  <c r="C15" i="93"/>
  <c r="D15" i="93"/>
  <c r="B16" i="93"/>
  <c r="C16" i="93"/>
  <c r="D16" i="93"/>
  <c r="B17" i="93"/>
  <c r="C17" i="93"/>
  <c r="D17" i="93"/>
  <c r="B18" i="93"/>
  <c r="C18" i="93"/>
  <c r="D18" i="93"/>
  <c r="B19" i="93"/>
  <c r="C19" i="93"/>
  <c r="D19" i="93"/>
  <c r="B20" i="93"/>
  <c r="C20" i="93"/>
  <c r="D20" i="93"/>
  <c r="B21" i="93"/>
  <c r="C21" i="93"/>
  <c r="D21" i="93"/>
  <c r="B22" i="93"/>
  <c r="C22" i="93"/>
  <c r="D22" i="93"/>
  <c r="B23" i="93"/>
  <c r="C23" i="93"/>
  <c r="D23" i="93"/>
  <c r="B24" i="93"/>
  <c r="C24" i="93"/>
  <c r="D24" i="93"/>
  <c r="B25" i="93"/>
  <c r="C25" i="93"/>
  <c r="D25" i="93"/>
  <c r="B26" i="93"/>
  <c r="C26" i="93"/>
  <c r="D26" i="93"/>
  <c r="B27" i="93"/>
  <c r="C27" i="93"/>
  <c r="D27" i="93"/>
  <c r="B28" i="93"/>
  <c r="C28" i="93"/>
  <c r="D28" i="93"/>
  <c r="B29" i="93"/>
  <c r="C29" i="93"/>
  <c r="D29" i="93"/>
  <c r="B30" i="93"/>
  <c r="C30" i="93"/>
  <c r="D30" i="93"/>
  <c r="B31" i="93"/>
  <c r="C31" i="93"/>
  <c r="D31" i="93"/>
  <c r="B32" i="93"/>
  <c r="C32" i="93"/>
  <c r="D32" i="93"/>
  <c r="B33" i="93"/>
  <c r="C33" i="93"/>
  <c r="D33" i="93"/>
  <c r="B34" i="93"/>
  <c r="C34" i="93"/>
  <c r="D34" i="93"/>
  <c r="B35" i="93"/>
  <c r="C35" i="93"/>
  <c r="D35" i="93"/>
  <c r="B36" i="93"/>
  <c r="C36" i="93"/>
  <c r="D36" i="93"/>
  <c r="B37" i="93"/>
  <c r="C37" i="93"/>
  <c r="D37" i="93"/>
  <c r="B38" i="93"/>
  <c r="C38" i="93"/>
  <c r="D38" i="93"/>
  <c r="B39" i="93"/>
  <c r="C39" i="93"/>
  <c r="D39" i="93"/>
  <c r="B40" i="93"/>
  <c r="C40" i="93"/>
  <c r="D40" i="93"/>
  <c r="B41" i="93"/>
  <c r="C41" i="93"/>
  <c r="D41" i="93"/>
  <c r="B42" i="93"/>
  <c r="C42" i="93"/>
  <c r="D42" i="93"/>
  <c r="B43" i="93"/>
  <c r="C43" i="93"/>
  <c r="D43" i="93"/>
  <c r="B44" i="93"/>
  <c r="C44" i="93"/>
  <c r="D44" i="93"/>
  <c r="B45" i="93"/>
  <c r="C45" i="93"/>
  <c r="D45" i="93"/>
  <c r="B46" i="93"/>
  <c r="C46" i="93"/>
  <c r="D46" i="93"/>
  <c r="B47" i="93"/>
  <c r="C47" i="93"/>
  <c r="D47" i="93"/>
  <c r="B48" i="93"/>
  <c r="C48" i="93"/>
  <c r="D48" i="93"/>
  <c r="B49" i="93"/>
  <c r="C49" i="93"/>
  <c r="D49" i="93"/>
  <c r="B50" i="93"/>
  <c r="C50" i="93"/>
  <c r="D50" i="93"/>
  <c r="B51" i="93"/>
  <c r="C51" i="93"/>
  <c r="D51" i="93"/>
  <c r="B52" i="93"/>
  <c r="C52" i="93"/>
  <c r="D52" i="93"/>
  <c r="B53" i="93"/>
  <c r="C53" i="93"/>
  <c r="D53" i="93"/>
  <c r="B54" i="93"/>
  <c r="C54" i="93"/>
  <c r="D54" i="93"/>
  <c r="B55" i="93"/>
  <c r="C55" i="93"/>
  <c r="D55" i="93"/>
  <c r="B56" i="93"/>
  <c r="C56" i="93"/>
  <c r="D56" i="93"/>
  <c r="B57" i="93"/>
  <c r="C57" i="93"/>
  <c r="D57" i="93"/>
  <c r="B58" i="93"/>
  <c r="C58" i="93"/>
  <c r="D58" i="93"/>
  <c r="B59" i="93"/>
  <c r="C59" i="93"/>
  <c r="D59" i="93"/>
  <c r="B60" i="93"/>
  <c r="C60" i="93"/>
  <c r="D60" i="93"/>
  <c r="B61" i="93"/>
  <c r="C61" i="93"/>
  <c r="D61" i="93"/>
  <c r="B62" i="93"/>
  <c r="C62" i="93"/>
  <c r="D62" i="93"/>
  <c r="B63" i="93"/>
  <c r="C63" i="93"/>
  <c r="D63" i="93"/>
  <c r="B64" i="93"/>
  <c r="C64" i="93"/>
  <c r="D64" i="93"/>
  <c r="B65" i="93"/>
  <c r="C65" i="93"/>
  <c r="D65" i="93"/>
  <c r="B66" i="93"/>
  <c r="C66" i="93"/>
  <c r="D66" i="93"/>
  <c r="B67" i="93"/>
  <c r="C67" i="93"/>
  <c r="D67" i="93"/>
  <c r="B68" i="93"/>
  <c r="C68" i="93"/>
  <c r="D68" i="93"/>
  <c r="B69" i="93"/>
  <c r="C69" i="93"/>
  <c r="D69" i="93"/>
  <c r="B70" i="93"/>
  <c r="C70" i="93"/>
  <c r="D70" i="93"/>
  <c r="H70" i="93"/>
  <c r="B71" i="93"/>
  <c r="C71" i="93"/>
  <c r="D71" i="93"/>
  <c r="H71" i="93"/>
  <c r="B72" i="93"/>
  <c r="C72" i="93"/>
  <c r="D72" i="93"/>
  <c r="H72" i="93"/>
  <c r="B14" i="93"/>
  <c r="C14" i="93"/>
  <c r="D14" i="93"/>
  <c r="C15" i="95"/>
  <c r="D15" i="95"/>
  <c r="B16" i="95"/>
  <c r="C16" i="95"/>
  <c r="D16" i="95"/>
  <c r="B17" i="95"/>
  <c r="C17" i="95"/>
  <c r="D17" i="95"/>
  <c r="B18" i="95"/>
  <c r="C18" i="95"/>
  <c r="D18" i="95"/>
  <c r="B19" i="95"/>
  <c r="C19" i="95"/>
  <c r="D19" i="95"/>
  <c r="B20" i="95"/>
  <c r="C20" i="95"/>
  <c r="D20" i="95"/>
  <c r="B21" i="95"/>
  <c r="C21" i="95"/>
  <c r="D21" i="95"/>
  <c r="B22" i="95"/>
  <c r="C22" i="95"/>
  <c r="D22" i="95"/>
  <c r="B23" i="95"/>
  <c r="C23" i="95"/>
  <c r="D23" i="95"/>
  <c r="B24" i="95"/>
  <c r="C24" i="95"/>
  <c r="D24" i="95"/>
  <c r="B25" i="95"/>
  <c r="C25" i="95"/>
  <c r="D25" i="95"/>
  <c r="B26" i="95"/>
  <c r="C26" i="95"/>
  <c r="D26" i="95"/>
  <c r="B27" i="95"/>
  <c r="C27" i="95"/>
  <c r="D27" i="95"/>
  <c r="B28" i="95"/>
  <c r="C28" i="95"/>
  <c r="D28" i="95"/>
  <c r="B29" i="95"/>
  <c r="C29" i="95"/>
  <c r="D29" i="95"/>
  <c r="B30" i="95"/>
  <c r="C30" i="95"/>
  <c r="D30" i="95"/>
  <c r="B31" i="95"/>
  <c r="C31" i="95"/>
  <c r="D31" i="95"/>
  <c r="B32" i="95"/>
  <c r="C32" i="95"/>
  <c r="D32" i="95"/>
  <c r="B33" i="95"/>
  <c r="C33" i="95"/>
  <c r="D33" i="95"/>
  <c r="B34" i="95"/>
  <c r="C34" i="95"/>
  <c r="D34" i="95"/>
  <c r="B35" i="95"/>
  <c r="C35" i="95"/>
  <c r="D35" i="95"/>
  <c r="B36" i="95"/>
  <c r="C36" i="95"/>
  <c r="D36" i="95"/>
  <c r="B37" i="95"/>
  <c r="C37" i="95"/>
  <c r="D37" i="95"/>
  <c r="B38" i="95"/>
  <c r="C38" i="95"/>
  <c r="D38" i="95"/>
  <c r="B39" i="95"/>
  <c r="C39" i="95"/>
  <c r="D39" i="95"/>
  <c r="B40" i="95"/>
  <c r="C40" i="95"/>
  <c r="D40" i="95"/>
  <c r="B41" i="95"/>
  <c r="C41" i="95"/>
  <c r="D41" i="95"/>
  <c r="B42" i="95"/>
  <c r="C42" i="95"/>
  <c r="D42" i="95"/>
  <c r="B43" i="95"/>
  <c r="C43" i="95"/>
  <c r="D43" i="95"/>
  <c r="B44" i="95"/>
  <c r="C44" i="95"/>
  <c r="D44" i="95"/>
  <c r="B45" i="95"/>
  <c r="C45" i="95"/>
  <c r="D45" i="95"/>
  <c r="B46" i="95"/>
  <c r="C46" i="95"/>
  <c r="D46" i="95"/>
  <c r="B47" i="95"/>
  <c r="C47" i="95"/>
  <c r="D47" i="95"/>
  <c r="B48" i="95"/>
  <c r="C48" i="95"/>
  <c r="D48" i="95"/>
  <c r="B49" i="95"/>
  <c r="C49" i="95"/>
  <c r="D49" i="95"/>
  <c r="B50" i="95"/>
  <c r="C50" i="95"/>
  <c r="D50" i="95"/>
  <c r="B51" i="95"/>
  <c r="C51" i="95"/>
  <c r="D51" i="95"/>
  <c r="B52" i="95"/>
  <c r="C52" i="95"/>
  <c r="D52" i="95"/>
  <c r="B53" i="95"/>
  <c r="C53" i="95"/>
  <c r="D53" i="95"/>
  <c r="B54" i="95"/>
  <c r="C54" i="95"/>
  <c r="D54" i="95"/>
  <c r="B55" i="95"/>
  <c r="C55" i="95"/>
  <c r="D55" i="95"/>
  <c r="B56" i="95"/>
  <c r="C56" i="95"/>
  <c r="D56" i="95"/>
  <c r="B57" i="95"/>
  <c r="C57" i="95"/>
  <c r="D57" i="95"/>
  <c r="B58" i="95"/>
  <c r="C58" i="95"/>
  <c r="D58" i="95"/>
  <c r="B59" i="95"/>
  <c r="C59" i="95"/>
  <c r="D59" i="95"/>
  <c r="B60" i="95"/>
  <c r="C60" i="95"/>
  <c r="D60" i="95"/>
  <c r="B61" i="95"/>
  <c r="C61" i="95"/>
  <c r="D61" i="95"/>
  <c r="B62" i="95"/>
  <c r="C62" i="95"/>
  <c r="D62" i="95"/>
  <c r="B63" i="95"/>
  <c r="C63" i="95"/>
  <c r="D63" i="95"/>
  <c r="B64" i="95"/>
  <c r="C64" i="95"/>
  <c r="D64" i="95"/>
  <c r="B65" i="95"/>
  <c r="C65" i="95"/>
  <c r="D65" i="95"/>
  <c r="B66" i="95"/>
  <c r="C66" i="95"/>
  <c r="D66" i="95"/>
  <c r="B14" i="95"/>
  <c r="C14" i="95"/>
  <c r="D14" i="95"/>
  <c r="B16" i="9"/>
  <c r="C16" i="9"/>
  <c r="D16" i="9"/>
  <c r="B17" i="9"/>
  <c r="C17" i="9"/>
  <c r="D17" i="9"/>
  <c r="B18" i="9"/>
  <c r="C18" i="9"/>
  <c r="D18" i="9"/>
  <c r="B19" i="9"/>
  <c r="C19" i="9"/>
  <c r="D19" i="9"/>
  <c r="B20" i="9"/>
  <c r="C20" i="9"/>
  <c r="D20" i="9"/>
  <c r="B21" i="9"/>
  <c r="C21" i="9"/>
  <c r="D21" i="9"/>
  <c r="B22" i="9"/>
  <c r="C22" i="9"/>
  <c r="D22" i="9"/>
  <c r="B14" i="9"/>
  <c r="C14" i="9"/>
  <c r="D14" i="9"/>
  <c r="B15" i="47"/>
  <c r="C15" i="47"/>
  <c r="D15" i="47"/>
  <c r="B14" i="47"/>
  <c r="C14" i="47"/>
  <c r="D14" i="47"/>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14" i="45"/>
  <c r="C14" i="45"/>
  <c r="D14" i="45"/>
  <c r="B15" i="6"/>
  <c r="C15" i="6"/>
  <c r="D15" i="6"/>
  <c r="B14" i="6"/>
  <c r="C14" i="6"/>
  <c r="D14" i="6"/>
  <c r="C25" i="36"/>
  <c r="C47" i="2" s="1"/>
  <c r="C24" i="36"/>
  <c r="C44" i="2" s="1"/>
  <c r="C23" i="36"/>
  <c r="C41" i="2" s="1"/>
  <c r="C22" i="36"/>
  <c r="C38" i="2" s="1"/>
  <c r="C21" i="36"/>
  <c r="C35" i="2" s="1"/>
  <c r="C20" i="36"/>
  <c r="C32" i="2" s="1"/>
  <c r="C18" i="36"/>
  <c r="C26" i="2" s="1"/>
  <c r="C17" i="36"/>
  <c r="C23" i="2" s="1"/>
  <c r="C16" i="36"/>
  <c r="C20" i="2" s="1"/>
  <c r="C15" i="36"/>
  <c r="C17" i="2" s="1"/>
  <c r="C25" i="34"/>
  <c r="C45" i="2" s="1"/>
  <c r="C24" i="34"/>
  <c r="C42" i="2" s="1"/>
  <c r="C23" i="34"/>
  <c r="C39" i="2" s="1"/>
  <c r="C22" i="34"/>
  <c r="C36" i="2" s="1"/>
  <c r="C21" i="34"/>
  <c r="C33" i="2" s="1"/>
  <c r="C20" i="34"/>
  <c r="C30" i="2" s="1"/>
  <c r="C19" i="34"/>
  <c r="C27" i="2" s="1"/>
  <c r="C18" i="34"/>
  <c r="C24" i="2" s="1"/>
  <c r="C17" i="34"/>
  <c r="C21" i="2" s="1"/>
  <c r="C18" i="2"/>
  <c r="C29" i="2"/>
  <c r="D28" i="36"/>
  <c r="D29" i="36"/>
  <c r="D28" i="34"/>
  <c r="D29" i="34"/>
  <c r="D27" i="36"/>
  <c r="D27" i="34"/>
  <c r="H22" i="9"/>
  <c r="H20" i="49"/>
  <c r="B15" i="41"/>
  <c r="C15" i="41"/>
  <c r="D15" i="41"/>
  <c r="B14" i="41"/>
  <c r="C14" i="41"/>
  <c r="D14" i="41"/>
  <c r="B15" i="42"/>
  <c r="C15" i="42"/>
  <c r="D15" i="42"/>
  <c r="B15" i="43"/>
  <c r="C15" i="43"/>
  <c r="D15" i="43"/>
  <c r="B16" i="46"/>
  <c r="C16" i="46"/>
  <c r="D16" i="46"/>
  <c r="B17" i="46"/>
  <c r="C17" i="46"/>
  <c r="D17" i="46"/>
  <c r="B18" i="46"/>
  <c r="C18" i="46"/>
  <c r="D18" i="46"/>
  <c r="B19" i="46"/>
  <c r="C19" i="46"/>
  <c r="D19" i="46"/>
  <c r="B20" i="46"/>
  <c r="C20" i="46"/>
  <c r="D20" i="46"/>
  <c r="B21" i="46"/>
  <c r="C21" i="46"/>
  <c r="D21" i="46"/>
  <c r="B22" i="46"/>
  <c r="C22" i="46"/>
  <c r="D22" i="46"/>
  <c r="B23" i="46"/>
  <c r="C23" i="46"/>
  <c r="D23" i="46"/>
  <c r="B24" i="46"/>
  <c r="C24" i="46"/>
  <c r="D24" i="46"/>
  <c r="B25" i="46"/>
  <c r="C25" i="46"/>
  <c r="D25" i="46"/>
  <c r="B26" i="46"/>
  <c r="C26" i="46"/>
  <c r="D26" i="46"/>
  <c r="B27" i="46"/>
  <c r="C27" i="46"/>
  <c r="D27" i="46"/>
  <c r="B28" i="46"/>
  <c r="C28" i="46"/>
  <c r="D28" i="46"/>
  <c r="B15" i="46"/>
  <c r="C15" i="46"/>
  <c r="D15" i="46"/>
  <c r="B16" i="48"/>
  <c r="C16" i="48"/>
  <c r="D16" i="48"/>
  <c r="B15" i="48"/>
  <c r="C15" i="48"/>
  <c r="D15" i="48"/>
  <c r="B16" i="49"/>
  <c r="C16" i="49"/>
  <c r="D16" i="49"/>
  <c r="B17" i="49"/>
  <c r="C17" i="49"/>
  <c r="D17" i="49"/>
  <c r="B18" i="49"/>
  <c r="C18" i="49"/>
  <c r="D18" i="49"/>
  <c r="B19" i="49"/>
  <c r="C19" i="49"/>
  <c r="D19" i="49"/>
  <c r="B20" i="49"/>
  <c r="C20" i="49"/>
  <c r="D20" i="49"/>
  <c r="B21" i="49"/>
  <c r="C21" i="49"/>
  <c r="D21" i="49"/>
  <c r="B22" i="49"/>
  <c r="C22" i="49"/>
  <c r="D22" i="49"/>
  <c r="B15" i="49"/>
  <c r="C15" i="49"/>
  <c r="D15" i="49"/>
  <c r="B15" i="52"/>
  <c r="C15" i="52"/>
  <c r="D15" i="52"/>
  <c r="B16" i="96"/>
  <c r="C16" i="96"/>
  <c r="D16" i="96"/>
  <c r="B17" i="96"/>
  <c r="C17" i="96"/>
  <c r="D17" i="96"/>
  <c r="B18" i="96"/>
  <c r="C18" i="96"/>
  <c r="D18" i="96"/>
  <c r="B19" i="96"/>
  <c r="C19" i="96"/>
  <c r="D19" i="96"/>
  <c r="B20" i="96"/>
  <c r="C20" i="96"/>
  <c r="D20" i="96"/>
  <c r="B21" i="96"/>
  <c r="C21" i="96"/>
  <c r="D21" i="96"/>
  <c r="B22" i="96"/>
  <c r="C22" i="96"/>
  <c r="D22" i="96"/>
  <c r="B23" i="96"/>
  <c r="C23" i="96"/>
  <c r="D23" i="96"/>
  <c r="B24" i="96"/>
  <c r="C24" i="96"/>
  <c r="D24" i="96"/>
  <c r="B25" i="96"/>
  <c r="C25" i="96"/>
  <c r="D25" i="96"/>
  <c r="B26" i="96"/>
  <c r="C26" i="96"/>
  <c r="D26" i="96"/>
  <c r="B27" i="96"/>
  <c r="C27" i="96"/>
  <c r="D27" i="96"/>
  <c r="B28" i="96"/>
  <c r="C28" i="96"/>
  <c r="D28" i="96"/>
  <c r="B29" i="96"/>
  <c r="C29" i="96"/>
  <c r="D29" i="96"/>
  <c r="B30" i="96"/>
  <c r="C30" i="96"/>
  <c r="D30" i="96"/>
  <c r="B31" i="96"/>
  <c r="C31" i="96"/>
  <c r="D31" i="96"/>
  <c r="B32" i="96"/>
  <c r="C32" i="96"/>
  <c r="D32" i="96"/>
  <c r="B33" i="96"/>
  <c r="C33" i="96"/>
  <c r="D33" i="96"/>
  <c r="B34" i="96"/>
  <c r="C34" i="96"/>
  <c r="D34" i="96"/>
  <c r="B35" i="96"/>
  <c r="C35" i="96"/>
  <c r="D35" i="96"/>
  <c r="B36" i="96"/>
  <c r="C36" i="96"/>
  <c r="D36" i="96"/>
  <c r="B37" i="96"/>
  <c r="C37" i="96"/>
  <c r="D37" i="96"/>
  <c r="B38" i="96"/>
  <c r="C38" i="96"/>
  <c r="D38" i="96"/>
  <c r="B39" i="96"/>
  <c r="C39" i="96"/>
  <c r="D39" i="96"/>
  <c r="B40" i="96"/>
  <c r="C40" i="96"/>
  <c r="D40" i="96"/>
  <c r="B41" i="96"/>
  <c r="C41" i="96"/>
  <c r="D41" i="96"/>
  <c r="B42" i="96"/>
  <c r="C42" i="96"/>
  <c r="D42" i="96"/>
  <c r="B43" i="96"/>
  <c r="C43" i="96"/>
  <c r="D43" i="96"/>
  <c r="B44" i="96"/>
  <c r="C44" i="96"/>
  <c r="D44" i="96"/>
  <c r="B45" i="96"/>
  <c r="C45" i="96"/>
  <c r="D45" i="96"/>
  <c r="B46" i="96"/>
  <c r="C46" i="96"/>
  <c r="D46" i="96"/>
  <c r="B47" i="96"/>
  <c r="C47" i="96"/>
  <c r="D47" i="96"/>
  <c r="B48" i="96"/>
  <c r="C48" i="96"/>
  <c r="D48" i="96"/>
  <c r="B49" i="96"/>
  <c r="C49" i="96"/>
  <c r="D49" i="96"/>
  <c r="B50" i="96"/>
  <c r="C50" i="96"/>
  <c r="D50" i="96"/>
  <c r="B51" i="96"/>
  <c r="C51" i="96"/>
  <c r="D51" i="96"/>
  <c r="B52" i="96"/>
  <c r="C52" i="96"/>
  <c r="D52" i="96"/>
  <c r="B53" i="96"/>
  <c r="C53" i="96"/>
  <c r="D53" i="96"/>
  <c r="B54" i="96"/>
  <c r="C54" i="96"/>
  <c r="D54" i="96"/>
  <c r="B55" i="96"/>
  <c r="C55" i="96"/>
  <c r="D55" i="96"/>
  <c r="B56" i="96"/>
  <c r="C56" i="96"/>
  <c r="D56" i="96"/>
  <c r="B57" i="96"/>
  <c r="C57" i="96"/>
  <c r="D57" i="96"/>
  <c r="B58" i="96"/>
  <c r="C58" i="96"/>
  <c r="D58" i="96"/>
  <c r="B59" i="96"/>
  <c r="C59" i="96"/>
  <c r="D59" i="96"/>
  <c r="B60" i="96"/>
  <c r="C60" i="96"/>
  <c r="D60" i="96"/>
  <c r="B61" i="96"/>
  <c r="C61" i="96"/>
  <c r="D61" i="96"/>
  <c r="B62" i="96"/>
  <c r="C62" i="96"/>
  <c r="D62" i="96"/>
  <c r="B63" i="96"/>
  <c r="C63" i="96"/>
  <c r="D63" i="96"/>
  <c r="B64" i="96"/>
  <c r="C64" i="96"/>
  <c r="D64" i="96"/>
  <c r="B65" i="96"/>
  <c r="C65" i="96"/>
  <c r="D65" i="96"/>
  <c r="B66" i="96"/>
  <c r="C66" i="96"/>
  <c r="D66" i="96"/>
  <c r="B15" i="96"/>
  <c r="C15" i="96"/>
  <c r="D15" i="96"/>
  <c r="B16" i="94"/>
  <c r="C16" i="94"/>
  <c r="D16" i="94"/>
  <c r="B17" i="94"/>
  <c r="C17" i="94"/>
  <c r="D17" i="94"/>
  <c r="B18" i="94"/>
  <c r="C18" i="94"/>
  <c r="D18" i="94"/>
  <c r="B19" i="94"/>
  <c r="C19" i="94"/>
  <c r="D19" i="94"/>
  <c r="B20" i="94"/>
  <c r="C20" i="94"/>
  <c r="D20" i="94"/>
  <c r="B21" i="94"/>
  <c r="C21" i="94"/>
  <c r="D21" i="94"/>
  <c r="B22" i="94"/>
  <c r="C22" i="94"/>
  <c r="D22" i="94"/>
  <c r="B23" i="94"/>
  <c r="C23" i="94"/>
  <c r="D23" i="94"/>
  <c r="B24" i="94"/>
  <c r="C24" i="94"/>
  <c r="D24" i="94"/>
  <c r="B25" i="94"/>
  <c r="C25" i="94"/>
  <c r="D25" i="94"/>
  <c r="B26" i="94"/>
  <c r="C26" i="94"/>
  <c r="D26" i="94"/>
  <c r="B27" i="94"/>
  <c r="C27" i="94"/>
  <c r="D27" i="94"/>
  <c r="B28" i="94"/>
  <c r="C28" i="94"/>
  <c r="D28" i="94"/>
  <c r="B29" i="94"/>
  <c r="C29" i="94"/>
  <c r="D29" i="94"/>
  <c r="B30" i="94"/>
  <c r="C30" i="94"/>
  <c r="D30" i="94"/>
  <c r="B31" i="94"/>
  <c r="C31" i="94"/>
  <c r="D31" i="94"/>
  <c r="B32" i="94"/>
  <c r="C32" i="94"/>
  <c r="D32" i="94"/>
  <c r="B33" i="94"/>
  <c r="C33" i="94"/>
  <c r="D33" i="94"/>
  <c r="B34" i="94"/>
  <c r="C34" i="94"/>
  <c r="D34" i="94"/>
  <c r="B35" i="94"/>
  <c r="C35" i="94"/>
  <c r="D35" i="94"/>
  <c r="B36" i="94"/>
  <c r="C36" i="94"/>
  <c r="D36" i="94"/>
  <c r="B37" i="94"/>
  <c r="C37" i="94"/>
  <c r="D37" i="94"/>
  <c r="B38" i="94"/>
  <c r="C38" i="94"/>
  <c r="D38" i="94"/>
  <c r="B39" i="94"/>
  <c r="C39" i="94"/>
  <c r="D39" i="94"/>
  <c r="B40" i="94"/>
  <c r="C40" i="94"/>
  <c r="D40" i="94"/>
  <c r="B41" i="94"/>
  <c r="C41" i="94"/>
  <c r="D41" i="94"/>
  <c r="B42" i="94"/>
  <c r="C42" i="94"/>
  <c r="D42" i="94"/>
  <c r="B43" i="94"/>
  <c r="C43" i="94"/>
  <c r="D43" i="94"/>
  <c r="B44" i="94"/>
  <c r="C44" i="94"/>
  <c r="D44" i="94"/>
  <c r="B45" i="94"/>
  <c r="C45" i="94"/>
  <c r="D45" i="94"/>
  <c r="B46" i="94"/>
  <c r="C46" i="94"/>
  <c r="D46" i="94"/>
  <c r="B47" i="94"/>
  <c r="C47" i="94"/>
  <c r="D47" i="94"/>
  <c r="B48" i="94"/>
  <c r="C48" i="94"/>
  <c r="D48" i="94"/>
  <c r="B49" i="94"/>
  <c r="C49" i="94"/>
  <c r="D49" i="94"/>
  <c r="B50" i="94"/>
  <c r="C50" i="94"/>
  <c r="D50" i="94"/>
  <c r="B51" i="94"/>
  <c r="C51" i="94"/>
  <c r="D51" i="94"/>
  <c r="B52" i="94"/>
  <c r="C52" i="94"/>
  <c r="D52" i="94"/>
  <c r="B53" i="94"/>
  <c r="C53" i="94"/>
  <c r="D53" i="94"/>
  <c r="B54" i="94"/>
  <c r="C54" i="94"/>
  <c r="D54" i="94"/>
  <c r="B55" i="94"/>
  <c r="C55" i="94"/>
  <c r="D55" i="94"/>
  <c r="B56" i="94"/>
  <c r="C56" i="94"/>
  <c r="D56" i="94"/>
  <c r="B57" i="94"/>
  <c r="C57" i="94"/>
  <c r="D57" i="94"/>
  <c r="B58" i="94"/>
  <c r="C58" i="94"/>
  <c r="D58" i="94"/>
  <c r="B59" i="94"/>
  <c r="C59" i="94"/>
  <c r="D59" i="94"/>
  <c r="B60" i="94"/>
  <c r="C60" i="94"/>
  <c r="D60" i="94"/>
  <c r="B61" i="94"/>
  <c r="C61" i="94"/>
  <c r="D61" i="94"/>
  <c r="B62" i="94"/>
  <c r="C62" i="94"/>
  <c r="D62" i="94"/>
  <c r="B63" i="94"/>
  <c r="C63" i="94"/>
  <c r="D63" i="94"/>
  <c r="B64" i="94"/>
  <c r="C64" i="94"/>
  <c r="D64" i="94"/>
  <c r="B65" i="94"/>
  <c r="C65" i="94"/>
  <c r="D65" i="94"/>
  <c r="B66" i="94"/>
  <c r="C66" i="94"/>
  <c r="D66" i="94"/>
  <c r="B67" i="94"/>
  <c r="C67" i="94"/>
  <c r="D67" i="94"/>
  <c r="B68" i="94"/>
  <c r="C68" i="94"/>
  <c r="D68" i="94"/>
  <c r="B69" i="94"/>
  <c r="C69" i="94"/>
  <c r="D69" i="94"/>
  <c r="B70" i="94"/>
  <c r="C70" i="94"/>
  <c r="D70" i="94"/>
  <c r="H70" i="94"/>
  <c r="B71" i="94"/>
  <c r="C71" i="94"/>
  <c r="D71" i="94"/>
  <c r="H71" i="94"/>
  <c r="B72" i="94"/>
  <c r="C72" i="94"/>
  <c r="D72" i="94"/>
  <c r="H72" i="94"/>
  <c r="B15" i="94"/>
  <c r="C15" i="94"/>
  <c r="D15" i="94"/>
  <c r="B16" i="92"/>
  <c r="C16" i="92"/>
  <c r="D16" i="92"/>
  <c r="B17" i="92"/>
  <c r="C17" i="92"/>
  <c r="D17" i="92"/>
  <c r="B18" i="92"/>
  <c r="C18" i="92"/>
  <c r="D18" i="92"/>
  <c r="B19" i="92"/>
  <c r="C19" i="92"/>
  <c r="D19" i="92"/>
  <c r="B20" i="92"/>
  <c r="C20" i="92"/>
  <c r="D20" i="92"/>
  <c r="B21" i="92"/>
  <c r="C21" i="92"/>
  <c r="D21" i="92"/>
  <c r="B22" i="92"/>
  <c r="C22" i="92"/>
  <c r="D22" i="92"/>
  <c r="B23" i="92"/>
  <c r="C23" i="92"/>
  <c r="D23" i="92"/>
  <c r="B24" i="92"/>
  <c r="C24" i="92"/>
  <c r="D24" i="92"/>
  <c r="B25" i="92"/>
  <c r="C25" i="92"/>
  <c r="D25" i="92"/>
  <c r="B26" i="92"/>
  <c r="C26" i="92"/>
  <c r="D26" i="92"/>
  <c r="B27" i="92"/>
  <c r="C27" i="92"/>
  <c r="D27" i="92"/>
  <c r="B28" i="92"/>
  <c r="C28" i="92"/>
  <c r="D28" i="92"/>
  <c r="B29" i="92"/>
  <c r="C29" i="92"/>
  <c r="D29" i="92"/>
  <c r="B30" i="92"/>
  <c r="C30" i="92"/>
  <c r="D30" i="92"/>
  <c r="B31" i="92"/>
  <c r="C31" i="92"/>
  <c r="D31" i="92"/>
  <c r="B32" i="92"/>
  <c r="C32" i="92"/>
  <c r="D32" i="92"/>
  <c r="B33" i="92"/>
  <c r="C33" i="92"/>
  <c r="D33" i="92"/>
  <c r="B34" i="92"/>
  <c r="C34" i="92"/>
  <c r="D34" i="92"/>
  <c r="B35" i="92"/>
  <c r="C35" i="92"/>
  <c r="D35" i="92"/>
  <c r="B36" i="92"/>
  <c r="C36" i="92"/>
  <c r="D36" i="92"/>
  <c r="B37" i="92"/>
  <c r="C37" i="92"/>
  <c r="D37" i="92"/>
  <c r="B38" i="92"/>
  <c r="C38" i="92"/>
  <c r="D38" i="92"/>
  <c r="B39" i="92"/>
  <c r="C39" i="92"/>
  <c r="D39" i="92"/>
  <c r="B40" i="92"/>
  <c r="C40" i="92"/>
  <c r="D40" i="92"/>
  <c r="B41" i="92"/>
  <c r="C41" i="92"/>
  <c r="D41" i="92"/>
  <c r="B42" i="92"/>
  <c r="C42" i="92"/>
  <c r="D42" i="92"/>
  <c r="B43" i="92"/>
  <c r="C43" i="92"/>
  <c r="D43" i="92"/>
  <c r="B44" i="92"/>
  <c r="C44" i="92"/>
  <c r="D44" i="92"/>
  <c r="B45" i="92"/>
  <c r="C45" i="92"/>
  <c r="D45" i="92"/>
  <c r="B46" i="92"/>
  <c r="C46" i="92"/>
  <c r="D46" i="92"/>
  <c r="B47" i="92"/>
  <c r="C47" i="92"/>
  <c r="D47" i="92"/>
  <c r="B48" i="92"/>
  <c r="C48" i="92"/>
  <c r="D48" i="92"/>
  <c r="B49" i="92"/>
  <c r="C49" i="92"/>
  <c r="D49" i="92"/>
  <c r="B50" i="92"/>
  <c r="C50" i="92"/>
  <c r="D50" i="92"/>
  <c r="B51" i="92"/>
  <c r="C51" i="92"/>
  <c r="D51" i="92"/>
  <c r="B52" i="92"/>
  <c r="C52" i="92"/>
  <c r="D52" i="92"/>
  <c r="B53" i="92"/>
  <c r="C53" i="92"/>
  <c r="D53" i="92"/>
  <c r="B54" i="92"/>
  <c r="C54" i="92"/>
  <c r="D54" i="92"/>
  <c r="B55" i="92"/>
  <c r="C55" i="92"/>
  <c r="D55" i="92"/>
  <c r="B56" i="92"/>
  <c r="C56" i="92"/>
  <c r="D56" i="92"/>
  <c r="B57" i="92"/>
  <c r="C57" i="92"/>
  <c r="D57" i="92"/>
  <c r="B58" i="92"/>
  <c r="C58" i="92"/>
  <c r="D58" i="92"/>
  <c r="B59" i="92"/>
  <c r="C59" i="92"/>
  <c r="D59" i="92"/>
  <c r="B60" i="92"/>
  <c r="C60" i="92"/>
  <c r="D60" i="92"/>
  <c r="B61" i="92"/>
  <c r="C61" i="92"/>
  <c r="D61" i="92"/>
  <c r="B62" i="92"/>
  <c r="C62" i="92"/>
  <c r="D62" i="92"/>
  <c r="B63" i="92"/>
  <c r="C63" i="92"/>
  <c r="D63" i="92"/>
  <c r="B64" i="92"/>
  <c r="C64" i="92"/>
  <c r="D64" i="92"/>
  <c r="B65" i="92"/>
  <c r="C65" i="92"/>
  <c r="D65" i="92"/>
  <c r="B66" i="92"/>
  <c r="C66" i="92"/>
  <c r="D66" i="92"/>
  <c r="B67" i="92"/>
  <c r="C67" i="92"/>
  <c r="D67" i="92"/>
  <c r="B68" i="92"/>
  <c r="C68" i="92"/>
  <c r="D68" i="92"/>
  <c r="B69" i="92"/>
  <c r="C69" i="92"/>
  <c r="D69" i="92"/>
  <c r="B70" i="92"/>
  <c r="C70" i="92"/>
  <c r="D70" i="92"/>
  <c r="H70" i="92"/>
  <c r="B71" i="92"/>
  <c r="C71" i="92"/>
  <c r="D71" i="92"/>
  <c r="H71" i="92"/>
  <c r="B72" i="92"/>
  <c r="C72" i="92"/>
  <c r="D72" i="92"/>
  <c r="H72" i="92"/>
  <c r="B73" i="92"/>
  <c r="C73" i="92"/>
  <c r="D73" i="92"/>
  <c r="H73" i="92"/>
  <c r="B15" i="92"/>
  <c r="C15" i="92"/>
  <c r="D15" i="92"/>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27" i="40"/>
  <c r="C27" i="40"/>
  <c r="D27" i="40"/>
  <c r="B28" i="40"/>
  <c r="C28" i="40"/>
  <c r="D28"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H23" i="40"/>
  <c r="H19" i="96"/>
  <c r="B14" i="33"/>
  <c r="B15" i="33"/>
  <c r="B16" i="33"/>
  <c r="B13" i="33"/>
  <c r="D9" i="36"/>
  <c r="D8" i="36"/>
  <c r="D7" i="36"/>
  <c r="D6" i="36"/>
  <c r="D9" i="34"/>
  <c r="D8" i="34"/>
  <c r="D7" i="34"/>
  <c r="D6" i="34"/>
  <c r="D9" i="2"/>
  <c r="D8" i="2"/>
  <c r="D7" i="2"/>
  <c r="D6" i="2"/>
  <c r="D5" i="40" s="1"/>
  <c r="P115" i="5"/>
  <c r="P115" i="41" s="1"/>
  <c r="K73" i="13"/>
  <c r="K70" i="12"/>
  <c r="K74" i="5"/>
  <c r="K74" i="41" s="1"/>
  <c r="P90" i="5"/>
  <c r="P90" i="41" s="1"/>
  <c r="K90" i="5"/>
  <c r="K90" i="41" s="1"/>
  <c r="K103" i="5"/>
  <c r="K103" i="41" s="1"/>
  <c r="K78" i="5"/>
  <c r="K78" i="41" s="1"/>
  <c r="K94" i="5"/>
  <c r="K94" i="41" s="1"/>
  <c r="K82" i="5"/>
  <c r="K82" i="41" s="1"/>
  <c r="K98" i="5"/>
  <c r="K98" i="41" s="1"/>
  <c r="K107" i="5"/>
  <c r="K107" i="41" s="1"/>
  <c r="K86" i="5"/>
  <c r="K86" i="41" s="1"/>
  <c r="K112" i="5"/>
  <c r="K112" i="41" s="1"/>
  <c r="K110" i="5"/>
  <c r="K110" i="41" s="1"/>
  <c r="K75" i="5"/>
  <c r="K75" i="41" s="1"/>
  <c r="K79" i="5"/>
  <c r="K87" i="5"/>
  <c r="K87" i="41" s="1"/>
  <c r="K91" i="5"/>
  <c r="K91" i="41" s="1"/>
  <c r="K95" i="5"/>
  <c r="K95" i="41" s="1"/>
  <c r="K99" i="5"/>
  <c r="K99" i="41" s="1"/>
  <c r="K114" i="5"/>
  <c r="K114" i="41" s="1"/>
  <c r="K71" i="12"/>
  <c r="P72" i="5"/>
  <c r="P72" i="41" s="1"/>
  <c r="P75" i="5"/>
  <c r="P75" i="41" s="1"/>
  <c r="P84" i="5"/>
  <c r="P84" i="41" s="1"/>
  <c r="P88" i="5"/>
  <c r="P88" i="41" s="1"/>
  <c r="P96" i="5"/>
  <c r="P114" i="5"/>
  <c r="P114" i="41" s="1"/>
  <c r="P102" i="5"/>
  <c r="P102" i="41" s="1"/>
  <c r="P72" i="12"/>
  <c r="K72" i="12"/>
  <c r="K72" i="13"/>
  <c r="K111" i="5"/>
  <c r="K111" i="41" s="1"/>
  <c r="P71" i="12"/>
  <c r="O70" i="93"/>
  <c r="K106" i="5"/>
  <c r="K109" i="5"/>
  <c r="K100" i="5"/>
  <c r="K100" i="41" s="1"/>
  <c r="K97" i="5"/>
  <c r="K97" i="41" s="1"/>
  <c r="K115" i="5"/>
  <c r="K115" i="41" s="1"/>
  <c r="K80" i="5"/>
  <c r="K80" i="41" s="1"/>
  <c r="K77" i="5"/>
  <c r="K77" i="41" s="1"/>
  <c r="K71" i="13"/>
  <c r="K105" i="5"/>
  <c r="K105" i="41" s="1"/>
  <c r="K101" i="5"/>
  <c r="K101" i="41" s="1"/>
  <c r="K72" i="5"/>
  <c r="K72" i="41" s="1"/>
  <c r="K92" i="5"/>
  <c r="K89" i="5"/>
  <c r="K113" i="5"/>
  <c r="K113" i="41" s="1"/>
  <c r="K88" i="5"/>
  <c r="K88" i="41" s="1"/>
  <c r="K85" i="5"/>
  <c r="K85" i="41" s="1"/>
  <c r="K108" i="5"/>
  <c r="K108" i="41" s="1"/>
  <c r="K104" i="5"/>
  <c r="K104" i="41" s="1"/>
  <c r="K76" i="5"/>
  <c r="K76" i="41" s="1"/>
  <c r="K73" i="5"/>
  <c r="K73" i="41" s="1"/>
  <c r="K84" i="5"/>
  <c r="K84" i="41" s="1"/>
  <c r="K81" i="5"/>
  <c r="K81" i="41" s="1"/>
  <c r="K96" i="5"/>
  <c r="K93" i="5"/>
  <c r="K93" i="99" s="1"/>
  <c r="K102" i="5"/>
  <c r="K102" i="41" s="1"/>
  <c r="N9" i="97" l="1"/>
  <c r="E15" i="117"/>
  <c r="B16" i="35"/>
  <c r="B16" i="118"/>
  <c r="B15" i="35"/>
  <c r="B15" i="118"/>
  <c r="B14" i="35"/>
  <c r="B14" i="118"/>
  <c r="B13" i="35"/>
  <c r="B13" i="118"/>
  <c r="D6" i="105"/>
  <c r="D6" i="97"/>
  <c r="D6" i="106"/>
  <c r="D6" i="100"/>
  <c r="D6" i="99"/>
  <c r="D6" i="98"/>
  <c r="D6" i="107"/>
  <c r="D6" i="101"/>
  <c r="D6" i="102"/>
  <c r="D6" i="104"/>
  <c r="D6" i="103"/>
  <c r="D7" i="97"/>
  <c r="D7" i="106"/>
  <c r="D7" i="100"/>
  <c r="D7" i="99"/>
  <c r="D7" i="98"/>
  <c r="D7" i="107"/>
  <c r="D7" i="101"/>
  <c r="D7" i="102"/>
  <c r="D7" i="104"/>
  <c r="D7" i="103"/>
  <c r="D7" i="105"/>
  <c r="D8" i="106"/>
  <c r="D8" i="100"/>
  <c r="D8" i="99"/>
  <c r="D8" i="98"/>
  <c r="D8" i="107"/>
  <c r="D8" i="101"/>
  <c r="D8" i="102"/>
  <c r="D8" i="104"/>
  <c r="D8" i="103"/>
  <c r="D8" i="105"/>
  <c r="D8" i="97"/>
  <c r="D5" i="5"/>
  <c r="D5" i="38"/>
  <c r="D5" i="37"/>
  <c r="D5" i="105"/>
  <c r="D5" i="97"/>
  <c r="D5" i="106"/>
  <c r="D5" i="100"/>
  <c r="D5" i="99"/>
  <c r="D5" i="98"/>
  <c r="D5" i="107"/>
  <c r="D5" i="101"/>
  <c r="D5" i="102"/>
  <c r="D5" i="104"/>
  <c r="D5" i="103"/>
  <c r="D7" i="43"/>
  <c r="D8" i="52"/>
  <c r="P99" i="5"/>
  <c r="P99" i="41" s="1"/>
  <c r="D8" i="9"/>
  <c r="D7" i="11"/>
  <c r="D5" i="9"/>
  <c r="P87" i="5"/>
  <c r="P87" i="41" s="1"/>
  <c r="P92" i="5"/>
  <c r="P100" i="5"/>
  <c r="P100" i="41" s="1"/>
  <c r="D7" i="44"/>
  <c r="D7" i="96"/>
  <c r="P106" i="5"/>
  <c r="P95" i="5"/>
  <c r="P95" i="41" s="1"/>
  <c r="P79" i="5"/>
  <c r="L70" i="94"/>
  <c r="L70" i="93"/>
  <c r="N70" i="94"/>
  <c r="N70" i="93"/>
  <c r="K70" i="94"/>
  <c r="K70" i="93"/>
  <c r="M70" i="94"/>
  <c r="M70" i="93"/>
  <c r="K71" i="92"/>
  <c r="K71" i="91"/>
  <c r="L73" i="91"/>
  <c r="L73" i="92"/>
  <c r="M73" i="91"/>
  <c r="M73" i="92"/>
  <c r="L71" i="92"/>
  <c r="L71" i="91"/>
  <c r="M71" i="92"/>
  <c r="M71" i="91"/>
  <c r="N73" i="91"/>
  <c r="N73" i="92"/>
  <c r="O71" i="92"/>
  <c r="O71" i="91"/>
  <c r="O73" i="91"/>
  <c r="O73" i="92"/>
  <c r="K73" i="91"/>
  <c r="K73" i="92"/>
  <c r="N71" i="92"/>
  <c r="N71" i="91"/>
  <c r="O72" i="91"/>
  <c r="O72" i="92"/>
  <c r="M72" i="91"/>
  <c r="M72" i="92"/>
  <c r="N72" i="91"/>
  <c r="N72" i="92"/>
  <c r="L71" i="93"/>
  <c r="L71" i="94"/>
  <c r="O70" i="91"/>
  <c r="O70" i="92"/>
  <c r="M72" i="94"/>
  <c r="M72" i="93"/>
  <c r="N70" i="91"/>
  <c r="N70" i="92"/>
  <c r="L72" i="94"/>
  <c r="L72" i="93"/>
  <c r="K72" i="91"/>
  <c r="K72" i="92"/>
  <c r="N71" i="93"/>
  <c r="N71" i="94"/>
  <c r="N72" i="94"/>
  <c r="N72" i="93"/>
  <c r="P71" i="93"/>
  <c r="P71" i="94"/>
  <c r="K72" i="94"/>
  <c r="K72" i="93"/>
  <c r="K71" i="93"/>
  <c r="K71" i="94"/>
  <c r="O71" i="93"/>
  <c r="O71" i="94"/>
  <c r="L72" i="91"/>
  <c r="L72" i="92"/>
  <c r="P72" i="94"/>
  <c r="P72" i="93"/>
  <c r="M71" i="93"/>
  <c r="M71" i="94"/>
  <c r="O72" i="94"/>
  <c r="O72" i="93"/>
  <c r="L70" i="91"/>
  <c r="L70" i="92"/>
  <c r="M70" i="91"/>
  <c r="M70" i="92"/>
  <c r="P70" i="12"/>
  <c r="O70" i="94"/>
  <c r="P105" i="5"/>
  <c r="P105" i="41" s="1"/>
  <c r="P89" i="5"/>
  <c r="P73" i="5"/>
  <c r="P73" i="41" s="1"/>
  <c r="P108" i="5"/>
  <c r="P108" i="41" s="1"/>
  <c r="P107" i="5"/>
  <c r="P107" i="41" s="1"/>
  <c r="P82" i="5"/>
  <c r="P82" i="41" s="1"/>
  <c r="P78" i="5"/>
  <c r="P78" i="41" s="1"/>
  <c r="P80" i="5"/>
  <c r="P80" i="41" s="1"/>
  <c r="P91" i="5"/>
  <c r="P91" i="41" s="1"/>
  <c r="P113" i="5"/>
  <c r="P113" i="41" s="1"/>
  <c r="P97" i="5"/>
  <c r="P97" i="41" s="1"/>
  <c r="P81" i="5"/>
  <c r="P81" i="41" s="1"/>
  <c r="P110" i="5"/>
  <c r="P110" i="41" s="1"/>
  <c r="P109" i="5"/>
  <c r="P93" i="5"/>
  <c r="P93" i="99" s="1"/>
  <c r="A93" i="99" s="1"/>
  <c r="P77" i="5"/>
  <c r="P77" i="41" s="1"/>
  <c r="P86" i="5"/>
  <c r="P86" i="41" s="1"/>
  <c r="P98" i="5"/>
  <c r="P98" i="41" s="1"/>
  <c r="P94" i="5"/>
  <c r="P94" i="41" s="1"/>
  <c r="P103" i="5"/>
  <c r="P103" i="41" s="1"/>
  <c r="P74" i="5"/>
  <c r="P74" i="41" s="1"/>
  <c r="P111" i="5"/>
  <c r="P111" i="41" s="1"/>
  <c r="P101" i="5"/>
  <c r="P101" i="41" s="1"/>
  <c r="P85" i="5"/>
  <c r="P85" i="41" s="1"/>
  <c r="P76" i="5"/>
  <c r="P76" i="41" s="1"/>
  <c r="P73" i="13"/>
  <c r="P71" i="13"/>
  <c r="P70" i="13"/>
  <c r="K70" i="13"/>
  <c r="P72" i="13"/>
  <c r="P104" i="5"/>
  <c r="P104" i="41" s="1"/>
  <c r="N15" i="95"/>
  <c r="N44" i="95"/>
  <c r="D5" i="46"/>
  <c r="D8" i="91"/>
  <c r="D7" i="10"/>
  <c r="D7" i="37"/>
  <c r="D8" i="37"/>
  <c r="D8" i="5"/>
  <c r="D8" i="41"/>
  <c r="D8" i="12"/>
  <c r="D5" i="94"/>
  <c r="D8" i="42"/>
  <c r="D6" i="41"/>
  <c r="D6" i="37"/>
  <c r="K83" i="5"/>
  <c r="K83" i="41" s="1"/>
  <c r="P112" i="5"/>
  <c r="P112" i="41" s="1"/>
  <c r="H14" i="40"/>
  <c r="H22" i="49"/>
  <c r="H17" i="40"/>
  <c r="H17" i="39"/>
  <c r="K17" i="44"/>
  <c r="K17" i="6" s="1"/>
  <c r="N44" i="96"/>
  <c r="H43" i="95"/>
  <c r="H43" i="96"/>
  <c r="H66" i="94"/>
  <c r="K27" i="11"/>
  <c r="L15" i="51"/>
  <c r="H18" i="49"/>
  <c r="K19" i="11"/>
  <c r="H57" i="94"/>
  <c r="H37" i="94"/>
  <c r="H26" i="39"/>
  <c r="L14" i="51"/>
  <c r="H63" i="92"/>
  <c r="H47" i="96"/>
  <c r="H39" i="96"/>
  <c r="H35" i="96"/>
  <c r="H23" i="96"/>
  <c r="L15" i="9"/>
  <c r="D8" i="8"/>
  <c r="D8" i="3"/>
  <c r="D8" i="38"/>
  <c r="D8" i="95"/>
  <c r="D8" i="45"/>
  <c r="D8" i="44"/>
  <c r="D8" i="94"/>
  <c r="D8" i="48"/>
  <c r="D8" i="4"/>
  <c r="D8" i="11"/>
  <c r="D8" i="39"/>
  <c r="D8" i="51"/>
  <c r="D8" i="6"/>
  <c r="D8" i="50"/>
  <c r="D8" i="96"/>
  <c r="D8" i="43"/>
  <c r="D8" i="7"/>
  <c r="D8" i="13"/>
  <c r="D8" i="10"/>
  <c r="D8" i="93"/>
  <c r="D8" i="47"/>
  <c r="D8" i="40"/>
  <c r="D8" i="92"/>
  <c r="D8" i="49"/>
  <c r="H58" i="94"/>
  <c r="H42" i="94"/>
  <c r="D6" i="11"/>
  <c r="D6" i="40"/>
  <c r="D7" i="39"/>
  <c r="D7" i="9"/>
  <c r="D6" i="46"/>
  <c r="H23" i="92"/>
  <c r="H35" i="92"/>
  <c r="H43" i="92"/>
  <c r="H51" i="92"/>
  <c r="H59" i="92"/>
  <c r="H67" i="92"/>
  <c r="H27" i="91"/>
  <c r="H19" i="92"/>
  <c r="H55" i="92"/>
  <c r="N39" i="96"/>
  <c r="N27" i="95"/>
  <c r="H19" i="95"/>
  <c r="H39" i="94"/>
  <c r="H19" i="94"/>
  <c r="H51" i="94"/>
  <c r="D8" i="46"/>
  <c r="D7" i="7"/>
  <c r="D7" i="38"/>
  <c r="D7" i="51"/>
  <c r="D7" i="41"/>
  <c r="D7" i="94"/>
  <c r="D7" i="46"/>
  <c r="D7" i="4"/>
  <c r="D7" i="12"/>
  <c r="D7" i="3"/>
  <c r="D7" i="91"/>
  <c r="D7" i="45"/>
  <c r="D7" i="50"/>
  <c r="D7" i="52"/>
  <c r="D7" i="5"/>
  <c r="D7" i="13"/>
  <c r="D7" i="95"/>
  <c r="D7" i="6"/>
  <c r="D7" i="42"/>
  <c r="D7" i="48"/>
  <c r="D6" i="12"/>
  <c r="D6" i="10"/>
  <c r="D6" i="95"/>
  <c r="D6" i="94"/>
  <c r="D6" i="38"/>
  <c r="D6" i="9"/>
  <c r="D6" i="4"/>
  <c r="D6" i="42"/>
  <c r="D6" i="48"/>
  <c r="H21" i="96"/>
  <c r="H19" i="46"/>
  <c r="H61" i="96"/>
  <c r="H41" i="96"/>
  <c r="K16" i="44"/>
  <c r="K16" i="6" s="1"/>
  <c r="N15" i="9"/>
  <c r="H16" i="9"/>
  <c r="N14" i="51"/>
  <c r="H21" i="49"/>
  <c r="N15" i="51"/>
  <c r="H46" i="94"/>
  <c r="H26" i="92"/>
  <c r="H48" i="96"/>
  <c r="H50" i="92"/>
  <c r="H28" i="96"/>
  <c r="L14" i="40"/>
  <c r="H57" i="92"/>
  <c r="H41" i="92"/>
  <c r="H62" i="94"/>
  <c r="H30" i="94"/>
  <c r="H22" i="94"/>
  <c r="H25" i="45"/>
  <c r="H60" i="94"/>
  <c r="H68" i="94"/>
  <c r="H56" i="94"/>
  <c r="H16" i="93"/>
  <c r="H57" i="96"/>
  <c r="H53" i="96"/>
  <c r="H45" i="96"/>
  <c r="H37" i="96"/>
  <c r="H29" i="96"/>
  <c r="H27" i="45"/>
  <c r="H23" i="46"/>
  <c r="H65" i="92"/>
  <c r="H61" i="92"/>
  <c r="H53" i="92"/>
  <c r="H49" i="92"/>
  <c r="H45" i="92"/>
  <c r="H37" i="92"/>
  <c r="H33" i="92"/>
  <c r="H29" i="92"/>
  <c r="H21" i="92"/>
  <c r="H17" i="91"/>
  <c r="H38" i="94"/>
  <c r="H26" i="94"/>
  <c r="H18" i="94"/>
  <c r="H21" i="46"/>
  <c r="H17" i="45"/>
  <c r="D5" i="50"/>
  <c r="D5" i="6"/>
  <c r="D5" i="51"/>
  <c r="D5" i="39"/>
  <c r="D5" i="49"/>
  <c r="D5" i="92"/>
  <c r="D5" i="3"/>
  <c r="D5" i="13"/>
  <c r="D5" i="7"/>
  <c r="D5" i="8"/>
  <c r="D5" i="96"/>
  <c r="D5" i="43"/>
  <c r="D5" i="91"/>
  <c r="D5" i="47"/>
  <c r="D5" i="44"/>
  <c r="D6" i="6"/>
  <c r="D6" i="51"/>
  <c r="D6" i="39"/>
  <c r="D6" i="49"/>
  <c r="D6" i="92"/>
  <c r="D6" i="3"/>
  <c r="D6" i="13"/>
  <c r="D6" i="7"/>
  <c r="D6" i="5"/>
  <c r="D5" i="11"/>
  <c r="D5" i="52"/>
  <c r="D5" i="93"/>
  <c r="D5" i="45"/>
  <c r="D6" i="44"/>
  <c r="D6" i="96"/>
  <c r="D6" i="43"/>
  <c r="D6" i="91"/>
  <c r="D6" i="47"/>
  <c r="D7" i="49"/>
  <c r="D7" i="92"/>
  <c r="D7" i="40"/>
  <c r="D7" i="47"/>
  <c r="D7" i="93"/>
  <c r="D7" i="8"/>
  <c r="D6" i="8"/>
  <c r="D5" i="4"/>
  <c r="D5" i="12"/>
  <c r="D5" i="42"/>
  <c r="D5" i="48"/>
  <c r="D5" i="10"/>
  <c r="D5" i="95"/>
  <c r="D5" i="41"/>
  <c r="D6" i="50"/>
  <c r="D6" i="52"/>
  <c r="D6" i="93"/>
  <c r="D6" i="45"/>
  <c r="N26" i="40"/>
  <c r="H19" i="3"/>
  <c r="H62" i="92"/>
  <c r="H67" i="94"/>
  <c r="H47" i="94"/>
  <c r="H23" i="94"/>
  <c r="H60" i="96"/>
  <c r="H24" i="45"/>
  <c r="H62" i="96"/>
  <c r="H32" i="92"/>
  <c r="H60" i="92"/>
  <c r="H46" i="96"/>
  <c r="H68" i="92"/>
  <c r="H40" i="92"/>
  <c r="H24" i="91"/>
  <c r="H16" i="91"/>
  <c r="H54" i="96"/>
  <c r="H30" i="96"/>
  <c r="H22" i="96"/>
  <c r="H28" i="46"/>
  <c r="H16" i="45"/>
  <c r="N21" i="3"/>
  <c r="M14" i="3"/>
  <c r="L17" i="38"/>
  <c r="H52" i="94"/>
  <c r="H48" i="94"/>
  <c r="H40" i="94"/>
  <c r="H36" i="93"/>
  <c r="H65" i="96"/>
  <c r="H49" i="96"/>
  <c r="H33" i="96"/>
  <c r="H17" i="95"/>
  <c r="H38" i="96"/>
  <c r="H66" i="92"/>
  <c r="H58" i="92"/>
  <c r="H54" i="92"/>
  <c r="H46" i="92"/>
  <c r="H42" i="92"/>
  <c r="H34" i="92"/>
  <c r="H30" i="92"/>
  <c r="H22" i="92"/>
  <c r="H18" i="92"/>
  <c r="H59" i="94"/>
  <c r="H43" i="94"/>
  <c r="H27" i="93"/>
  <c r="H64" i="96"/>
  <c r="H56" i="96"/>
  <c r="H52" i="96"/>
  <c r="H44" i="96"/>
  <c r="H40" i="96"/>
  <c r="H36" i="95"/>
  <c r="H32" i="96"/>
  <c r="H24" i="95"/>
  <c r="H20" i="96"/>
  <c r="H26" i="46"/>
  <c r="H22" i="46"/>
  <c r="H18" i="46"/>
  <c r="H14" i="92"/>
  <c r="M20" i="3"/>
  <c r="L20" i="3"/>
  <c r="H16" i="38"/>
  <c r="H23" i="39"/>
  <c r="N20" i="3"/>
  <c r="N22" i="3"/>
  <c r="L19" i="3"/>
  <c r="L16" i="38"/>
  <c r="N18" i="3"/>
  <c r="L22" i="3"/>
  <c r="H20" i="9"/>
  <c r="N25" i="39"/>
  <c r="N21" i="40"/>
  <c r="H64" i="92"/>
  <c r="H44" i="92"/>
  <c r="H36" i="91"/>
  <c r="H28" i="92"/>
  <c r="H20" i="92"/>
  <c r="H66" i="96"/>
  <c r="H58" i="96"/>
  <c r="H50" i="96"/>
  <c r="H42" i="96"/>
  <c r="H34" i="96"/>
  <c r="H26" i="96"/>
  <c r="H18" i="96"/>
  <c r="H20" i="46"/>
  <c r="H18" i="3"/>
  <c r="M18" i="3"/>
  <c r="L14" i="3"/>
  <c r="H69" i="92"/>
  <c r="H52" i="92"/>
  <c r="L21" i="3"/>
  <c r="N16" i="38"/>
  <c r="M22" i="49"/>
  <c r="E16" i="2" l="1"/>
  <c r="A15" i="117"/>
  <c r="B15" i="117" s="1"/>
  <c r="B16" i="2" s="1"/>
  <c r="P70" i="94"/>
  <c r="P70" i="93"/>
  <c r="N15" i="96"/>
  <c r="P73" i="91"/>
  <c r="P73" i="92"/>
  <c r="P71" i="92"/>
  <c r="P71" i="91"/>
  <c r="P70" i="91"/>
  <c r="P70" i="92"/>
  <c r="P72" i="91"/>
  <c r="P72" i="92"/>
  <c r="K70" i="91"/>
  <c r="K70" i="92"/>
  <c r="P83" i="5"/>
  <c r="P83" i="41" s="1"/>
  <c r="H15" i="94"/>
  <c r="M15" i="51"/>
  <c r="H15" i="48"/>
  <c r="H15" i="9"/>
  <c r="H15" i="46"/>
  <c r="H15" i="39"/>
  <c r="H14" i="39"/>
  <c r="O14" i="43"/>
  <c r="M14" i="39"/>
  <c r="K34" i="12"/>
  <c r="K14" i="50"/>
  <c r="K14" i="44"/>
  <c r="K14" i="6" s="1"/>
  <c r="H18" i="9"/>
  <c r="H66" i="93"/>
  <c r="M66" i="93"/>
  <c r="H15" i="52"/>
  <c r="H15" i="51"/>
  <c r="H14" i="52"/>
  <c r="H14" i="51"/>
  <c r="H15" i="49"/>
  <c r="M56" i="92"/>
  <c r="M59" i="95"/>
  <c r="N14" i="39"/>
  <c r="N14" i="40"/>
  <c r="H14" i="46"/>
  <c r="M14" i="42"/>
  <c r="H14" i="42"/>
  <c r="N14" i="45"/>
  <c r="N14" i="46"/>
  <c r="N14" i="41"/>
  <c r="N14" i="42"/>
  <c r="L14" i="41"/>
  <c r="L14" i="42"/>
  <c r="L14" i="45"/>
  <c r="L14" i="46"/>
  <c r="L14" i="52"/>
  <c r="L14" i="6"/>
  <c r="L14" i="43"/>
  <c r="N14" i="6"/>
  <c r="N14" i="43"/>
  <c r="N14" i="52"/>
  <c r="M14" i="6"/>
  <c r="M14" i="43"/>
  <c r="H14" i="6"/>
  <c r="H14" i="43"/>
  <c r="L14" i="9"/>
  <c r="L14" i="49"/>
  <c r="N14" i="9"/>
  <c r="N14" i="49"/>
  <c r="N14" i="47"/>
  <c r="N14" i="48"/>
  <c r="M14" i="9"/>
  <c r="M14" i="49"/>
  <c r="H14" i="48"/>
  <c r="L14" i="47"/>
  <c r="L14" i="48"/>
  <c r="H14" i="9"/>
  <c r="H14" i="49"/>
  <c r="L14" i="95"/>
  <c r="L14" i="96"/>
  <c r="H14" i="96"/>
  <c r="N14" i="95"/>
  <c r="N14" i="96"/>
  <c r="N14" i="93"/>
  <c r="N14" i="94"/>
  <c r="H14" i="93"/>
  <c r="H14" i="94"/>
  <c r="L14" i="93"/>
  <c r="L14" i="94"/>
  <c r="N14" i="91"/>
  <c r="N14" i="92"/>
  <c r="L14" i="91"/>
  <c r="L14" i="92"/>
  <c r="M15" i="92"/>
  <c r="M18" i="49"/>
  <c r="M22" i="39"/>
  <c r="K29" i="44"/>
  <c r="K29" i="100" s="1"/>
  <c r="O19" i="95"/>
  <c r="K61" i="12"/>
  <c r="M15" i="9"/>
  <c r="L18" i="39"/>
  <c r="L18" i="40"/>
  <c r="M18" i="39"/>
  <c r="M18" i="40"/>
  <c r="H18" i="39"/>
  <c r="H18" i="40"/>
  <c r="N18" i="39"/>
  <c r="N18" i="40"/>
  <c r="L26" i="39"/>
  <c r="L26" i="40"/>
  <c r="P21" i="44"/>
  <c r="P21" i="6" s="1"/>
  <c r="H26" i="40"/>
  <c r="K24" i="44"/>
  <c r="L27" i="40"/>
  <c r="L27" i="39"/>
  <c r="N27" i="40"/>
  <c r="N27" i="39"/>
  <c r="H27" i="40"/>
  <c r="H27" i="39"/>
  <c r="H19" i="39"/>
  <c r="H19" i="40"/>
  <c r="N19" i="39"/>
  <c r="N19" i="40"/>
  <c r="L19" i="39"/>
  <c r="L19" i="40"/>
  <c r="L21" i="39"/>
  <c r="L21" i="40"/>
  <c r="N22" i="39"/>
  <c r="N22" i="40"/>
  <c r="N23" i="3"/>
  <c r="N23" i="38"/>
  <c r="M23" i="38"/>
  <c r="H23" i="38"/>
  <c r="L24" i="40"/>
  <c r="L24" i="39"/>
  <c r="H20" i="40"/>
  <c r="H25" i="39"/>
  <c r="N24" i="40"/>
  <c r="N24" i="39"/>
  <c r="L20" i="39"/>
  <c r="L20" i="40"/>
  <c r="N20" i="39"/>
  <c r="N20" i="40"/>
  <c r="L23" i="3"/>
  <c r="L23" i="38"/>
  <c r="H21" i="40"/>
  <c r="L25" i="40"/>
  <c r="L25" i="39"/>
  <c r="H24" i="40"/>
  <c r="H24" i="39"/>
  <c r="L22" i="39"/>
  <c r="L22" i="40"/>
  <c r="H22" i="39"/>
  <c r="H22" i="40"/>
  <c r="K32" i="44"/>
  <c r="K32" i="6" s="1"/>
  <c r="N17" i="46"/>
  <c r="N17" i="45"/>
  <c r="N23" i="39"/>
  <c r="N23" i="40"/>
  <c r="M17" i="40"/>
  <c r="M17" i="39"/>
  <c r="M16" i="40"/>
  <c r="M16" i="39"/>
  <c r="L23" i="39"/>
  <c r="L23" i="40"/>
  <c r="N17" i="40"/>
  <c r="N17" i="39"/>
  <c r="N16" i="40"/>
  <c r="N16" i="39"/>
  <c r="N24" i="46"/>
  <c r="N24" i="45"/>
  <c r="L17" i="46"/>
  <c r="L17" i="45"/>
  <c r="L19" i="9"/>
  <c r="L19" i="49"/>
  <c r="N28" i="39"/>
  <c r="N28" i="40"/>
  <c r="L17" i="40"/>
  <c r="L17" i="39"/>
  <c r="H28" i="40"/>
  <c r="N24" i="96"/>
  <c r="N24" i="95"/>
  <c r="L24" i="46"/>
  <c r="L24" i="45"/>
  <c r="L21" i="45"/>
  <c r="L21" i="46"/>
  <c r="N21" i="45"/>
  <c r="N21" i="46"/>
  <c r="L16" i="40"/>
  <c r="L16" i="39"/>
  <c r="L28" i="39"/>
  <c r="L28" i="40"/>
  <c r="M23" i="39"/>
  <c r="M23" i="40"/>
  <c r="L24" i="96"/>
  <c r="L24" i="95"/>
  <c r="H16" i="40"/>
  <c r="H16" i="39"/>
  <c r="N19" i="9"/>
  <c r="N19" i="49"/>
  <c r="H19" i="9"/>
  <c r="H19" i="49"/>
  <c r="N22" i="45"/>
  <c r="N22" i="46"/>
  <c r="N19" i="45"/>
  <c r="N19" i="46"/>
  <c r="K47" i="5"/>
  <c r="K47" i="41" s="1"/>
  <c r="L19" i="45"/>
  <c r="L19" i="46"/>
  <c r="L22" i="45"/>
  <c r="L22" i="46"/>
  <c r="H25" i="40"/>
  <c r="K18" i="50"/>
  <c r="N17" i="49"/>
  <c r="N17" i="9"/>
  <c r="L38" i="93"/>
  <c r="L38" i="94"/>
  <c r="L28" i="45"/>
  <c r="L28" i="46"/>
  <c r="N25" i="46"/>
  <c r="N25" i="45"/>
  <c r="L17" i="49"/>
  <c r="L17" i="9"/>
  <c r="N28" i="45"/>
  <c r="N28" i="46"/>
  <c r="M27" i="95"/>
  <c r="L59" i="95"/>
  <c r="L59" i="96"/>
  <c r="H17" i="49"/>
  <c r="H17" i="9"/>
  <c r="H59" i="95"/>
  <c r="H59" i="96"/>
  <c r="M17" i="49"/>
  <c r="M17" i="9"/>
  <c r="K31" i="44"/>
  <c r="K31" i="6" s="1"/>
  <c r="N59" i="95"/>
  <c r="N59" i="96"/>
  <c r="N38" i="93"/>
  <c r="N38" i="94"/>
  <c r="L25" i="46"/>
  <c r="L25" i="45"/>
  <c r="N32" i="93"/>
  <c r="N32" i="94"/>
  <c r="N31" i="95"/>
  <c r="N31" i="96"/>
  <c r="N65" i="95"/>
  <c r="N65" i="96"/>
  <c r="L20" i="45"/>
  <c r="L20" i="46"/>
  <c r="N20" i="45"/>
  <c r="N20" i="46"/>
  <c r="H32" i="94"/>
  <c r="L18" i="45"/>
  <c r="L18" i="46"/>
  <c r="L27" i="46"/>
  <c r="L27" i="45"/>
  <c r="L26" i="45"/>
  <c r="L26" i="46"/>
  <c r="N26" i="45"/>
  <c r="N26" i="46"/>
  <c r="N18" i="45"/>
  <c r="N18" i="46"/>
  <c r="L32" i="93"/>
  <c r="L32" i="94"/>
  <c r="K31" i="11"/>
  <c r="H31" i="96"/>
  <c r="N16" i="46"/>
  <c r="N16" i="45"/>
  <c r="N27" i="46"/>
  <c r="N27" i="45"/>
  <c r="L31" i="93"/>
  <c r="L31" i="94"/>
  <c r="N31" i="93"/>
  <c r="N31" i="94"/>
  <c r="H31" i="94"/>
  <c r="L16" i="48"/>
  <c r="N16" i="48"/>
  <c r="L31" i="95"/>
  <c r="L31" i="96"/>
  <c r="L23" i="45"/>
  <c r="L23" i="46"/>
  <c r="L65" i="95"/>
  <c r="L65" i="96"/>
  <c r="N23" i="45"/>
  <c r="N23" i="46"/>
  <c r="L16" i="46"/>
  <c r="L16" i="45"/>
  <c r="N22" i="9"/>
  <c r="N22" i="49"/>
  <c r="L19" i="91"/>
  <c r="L19" i="92"/>
  <c r="L58" i="93"/>
  <c r="L58" i="94"/>
  <c r="N58" i="93"/>
  <c r="N58" i="94"/>
  <c r="L22" i="9"/>
  <c r="L22" i="49"/>
  <c r="N19" i="91"/>
  <c r="N19" i="92"/>
  <c r="L44" i="95"/>
  <c r="L44" i="96"/>
  <c r="M19" i="95"/>
  <c r="M19" i="96"/>
  <c r="N29" i="93"/>
  <c r="N29" i="94"/>
  <c r="M20" i="9"/>
  <c r="M20" i="49"/>
  <c r="N18" i="9"/>
  <c r="N18" i="49"/>
  <c r="L21" i="9"/>
  <c r="L21" i="49"/>
  <c r="N16" i="49"/>
  <c r="N16" i="9"/>
  <c r="N21" i="9"/>
  <c r="N21" i="49"/>
  <c r="L29" i="93"/>
  <c r="L29" i="94"/>
  <c r="L36" i="96"/>
  <c r="L36" i="95"/>
  <c r="L17" i="96"/>
  <c r="L17" i="95"/>
  <c r="L20" i="9"/>
  <c r="L20" i="49"/>
  <c r="L16" i="49"/>
  <c r="L16" i="9"/>
  <c r="K19" i="95"/>
  <c r="K19" i="96"/>
  <c r="L55" i="95"/>
  <c r="L55" i="96"/>
  <c r="N17" i="96"/>
  <c r="N17" i="95"/>
  <c r="N36" i="96"/>
  <c r="N36" i="95"/>
  <c r="N20" i="9"/>
  <c r="N20" i="49"/>
  <c r="N19" i="95"/>
  <c r="N19" i="96"/>
  <c r="N55" i="95"/>
  <c r="N55" i="96"/>
  <c r="N42" i="91"/>
  <c r="N42" i="92"/>
  <c r="L18" i="9"/>
  <c r="L18" i="49"/>
  <c r="L19" i="95"/>
  <c r="L19" i="96"/>
  <c r="H55" i="96"/>
  <c r="L42" i="91"/>
  <c r="L42" i="92"/>
  <c r="L53" i="95"/>
  <c r="L53" i="96"/>
  <c r="H29" i="93"/>
  <c r="H29" i="94"/>
  <c r="N53" i="95"/>
  <c r="N53" i="96"/>
  <c r="L63" i="95"/>
  <c r="L63" i="96"/>
  <c r="N25" i="94"/>
  <c r="N25" i="93"/>
  <c r="H47" i="92"/>
  <c r="L41" i="93"/>
  <c r="L41" i="94"/>
  <c r="N65" i="93"/>
  <c r="N65" i="94"/>
  <c r="M41" i="93"/>
  <c r="M41" i="94"/>
  <c r="L47" i="95"/>
  <c r="L47" i="96"/>
  <c r="L30" i="95"/>
  <c r="L30" i="96"/>
  <c r="N20" i="95"/>
  <c r="N20" i="96"/>
  <c r="L57" i="95"/>
  <c r="L57" i="96"/>
  <c r="L20" i="95"/>
  <c r="L20" i="96"/>
  <c r="L64" i="91"/>
  <c r="L64" i="92"/>
  <c r="N25" i="96"/>
  <c r="N25" i="95"/>
  <c r="N45" i="95"/>
  <c r="N45" i="96"/>
  <c r="N30" i="95"/>
  <c r="N30" i="96"/>
  <c r="L29" i="91"/>
  <c r="L29" i="92"/>
  <c r="N51" i="95"/>
  <c r="N51" i="96"/>
  <c r="L51" i="95"/>
  <c r="L51" i="96"/>
  <c r="L58" i="91"/>
  <c r="L58" i="92"/>
  <c r="L25" i="94"/>
  <c r="L25" i="93"/>
  <c r="L21" i="93"/>
  <c r="L21" i="94"/>
  <c r="N47" i="95"/>
  <c r="N47" i="96"/>
  <c r="N18" i="95"/>
  <c r="N18" i="96"/>
  <c r="N26" i="95"/>
  <c r="N26" i="96"/>
  <c r="L45" i="95"/>
  <c r="L45" i="96"/>
  <c r="N47" i="91"/>
  <c r="N47" i="92"/>
  <c r="L29" i="95"/>
  <c r="L29" i="96"/>
  <c r="H41" i="93"/>
  <c r="H41" i="94"/>
  <c r="H63" i="96"/>
  <c r="L27" i="94"/>
  <c r="L27" i="93"/>
  <c r="N43" i="93"/>
  <c r="N43" i="94"/>
  <c r="H25" i="95"/>
  <c r="H24" i="93"/>
  <c r="L35" i="95"/>
  <c r="L35" i="96"/>
  <c r="N24" i="94"/>
  <c r="N24" i="93"/>
  <c r="L25" i="96"/>
  <c r="L25" i="95"/>
  <c r="L43" i="95"/>
  <c r="L43" i="96"/>
  <c r="L18" i="95"/>
  <c r="L18" i="96"/>
  <c r="L47" i="91"/>
  <c r="L47" i="92"/>
  <c r="N52" i="95"/>
  <c r="N52" i="96"/>
  <c r="N64" i="91"/>
  <c r="N64" i="92"/>
  <c r="L26" i="95"/>
  <c r="L26" i="96"/>
  <c r="N29" i="95"/>
  <c r="N29" i="96"/>
  <c r="N27" i="94"/>
  <c r="N27" i="93"/>
  <c r="N35" i="95"/>
  <c r="N35" i="96"/>
  <c r="N63" i="95"/>
  <c r="N63" i="96"/>
  <c r="N21" i="93"/>
  <c r="N21" i="94"/>
  <c r="N43" i="95"/>
  <c r="N43" i="96"/>
  <c r="L24" i="94"/>
  <c r="L24" i="93"/>
  <c r="N41" i="93"/>
  <c r="N41" i="94"/>
  <c r="L46" i="91"/>
  <c r="L46" i="92"/>
  <c r="N46" i="91"/>
  <c r="N46" i="92"/>
  <c r="L65" i="93"/>
  <c r="L65" i="94"/>
  <c r="N58" i="91"/>
  <c r="N58" i="92"/>
  <c r="L33" i="95"/>
  <c r="L33" i="96"/>
  <c r="L52" i="95"/>
  <c r="L52" i="96"/>
  <c r="H65" i="93"/>
  <c r="H65" i="94"/>
  <c r="H21" i="93"/>
  <c r="H21" i="94"/>
  <c r="M43" i="95"/>
  <c r="M43" i="96"/>
  <c r="H25" i="94"/>
  <c r="H25" i="93"/>
  <c r="N57" i="95"/>
  <c r="N57" i="96"/>
  <c r="N33" i="95"/>
  <c r="N33" i="96"/>
  <c r="L43" i="93"/>
  <c r="L43" i="94"/>
  <c r="H51" i="95"/>
  <c r="H51" i="96"/>
  <c r="N29" i="91"/>
  <c r="N29" i="92"/>
  <c r="H54" i="93"/>
  <c r="H54" i="94"/>
  <c r="L40" i="93"/>
  <c r="L40" i="94"/>
  <c r="L20" i="93"/>
  <c r="L20" i="94"/>
  <c r="H63" i="94"/>
  <c r="L45" i="93"/>
  <c r="L45" i="94"/>
  <c r="L34" i="93"/>
  <c r="L34" i="94"/>
  <c r="L38" i="95"/>
  <c r="L38" i="96"/>
  <c r="L54" i="95"/>
  <c r="L54" i="96"/>
  <c r="L26" i="91"/>
  <c r="L26" i="92"/>
  <c r="N64" i="95"/>
  <c r="N64" i="96"/>
  <c r="N40" i="95"/>
  <c r="N40" i="96"/>
  <c r="N32" i="91"/>
  <c r="N32" i="92"/>
  <c r="L41" i="95"/>
  <c r="L41" i="96"/>
  <c r="L58" i="95"/>
  <c r="L58" i="96"/>
  <c r="N21" i="95"/>
  <c r="N21" i="96"/>
  <c r="L66" i="95"/>
  <c r="L66" i="96"/>
  <c r="N41" i="95"/>
  <c r="N41" i="96"/>
  <c r="L54" i="93"/>
  <c r="L54" i="94"/>
  <c r="N34" i="95"/>
  <c r="N34" i="96"/>
  <c r="L63" i="93"/>
  <c r="L63" i="94"/>
  <c r="N67" i="93"/>
  <c r="N67" i="94"/>
  <c r="N63" i="93"/>
  <c r="N63" i="94"/>
  <c r="K45" i="12"/>
  <c r="N23" i="95"/>
  <c r="N23" i="96"/>
  <c r="L39" i="95"/>
  <c r="L39" i="96"/>
  <c r="N26" i="91"/>
  <c r="N26" i="92"/>
  <c r="N62" i="91"/>
  <c r="N62" i="92"/>
  <c r="L62" i="91"/>
  <c r="L62" i="92"/>
  <c r="N40" i="93"/>
  <c r="N40" i="94"/>
  <c r="N50" i="95"/>
  <c r="N50" i="96"/>
  <c r="N66" i="95"/>
  <c r="N66" i="96"/>
  <c r="N18" i="93"/>
  <c r="N18" i="94"/>
  <c r="N56" i="95"/>
  <c r="N56" i="96"/>
  <c r="N16" i="96"/>
  <c r="N16" i="95"/>
  <c r="N60" i="95"/>
  <c r="N60" i="96"/>
  <c r="L56" i="95"/>
  <c r="L56" i="96"/>
  <c r="M34" i="93"/>
  <c r="M34" i="94"/>
  <c r="L60" i="95"/>
  <c r="L60" i="96"/>
  <c r="L32" i="91"/>
  <c r="L32" i="92"/>
  <c r="L42" i="95"/>
  <c r="L42" i="96"/>
  <c r="O27" i="95"/>
  <c r="L28" i="95"/>
  <c r="L28" i="96"/>
  <c r="N61" i="95"/>
  <c r="N61" i="96"/>
  <c r="N49" i="95"/>
  <c r="N49" i="96"/>
  <c r="L28" i="91"/>
  <c r="L28" i="92"/>
  <c r="L22" i="93"/>
  <c r="L22" i="94"/>
  <c r="H45" i="93"/>
  <c r="H45" i="94"/>
  <c r="N46" i="95"/>
  <c r="N46" i="96"/>
  <c r="L23" i="93"/>
  <c r="L23" i="94"/>
  <c r="N23" i="93"/>
  <c r="N23" i="94"/>
  <c r="L33" i="91"/>
  <c r="L33" i="92"/>
  <c r="N49" i="91"/>
  <c r="N49" i="92"/>
  <c r="N33" i="91"/>
  <c r="N33" i="92"/>
  <c r="K27" i="96"/>
  <c r="K27" i="95"/>
  <c r="H16" i="95"/>
  <c r="L56" i="93"/>
  <c r="L56" i="94"/>
  <c r="N57" i="93"/>
  <c r="N57" i="94"/>
  <c r="H31" i="91"/>
  <c r="H31" i="92"/>
  <c r="L23" i="95"/>
  <c r="L23" i="96"/>
  <c r="L22" i="95"/>
  <c r="L22" i="96"/>
  <c r="L34" i="95"/>
  <c r="L34" i="96"/>
  <c r="L46" i="95"/>
  <c r="L46" i="96"/>
  <c r="L62" i="95"/>
  <c r="L62" i="96"/>
  <c r="L31" i="91"/>
  <c r="L31" i="92"/>
  <c r="N42" i="93"/>
  <c r="N42" i="94"/>
  <c r="N48" i="95"/>
  <c r="N48" i="96"/>
  <c r="N62" i="93"/>
  <c r="N62" i="94"/>
  <c r="N28" i="91"/>
  <c r="N28" i="92"/>
  <c r="L21" i="95"/>
  <c r="L21" i="96"/>
  <c r="L49" i="95"/>
  <c r="L49" i="96"/>
  <c r="N54" i="93"/>
  <c r="N54" i="94"/>
  <c r="L37" i="95"/>
  <c r="L37" i="96"/>
  <c r="L50" i="95"/>
  <c r="L50" i="96"/>
  <c r="L18" i="93"/>
  <c r="L18" i="94"/>
  <c r="L62" i="93"/>
  <c r="L62" i="94"/>
  <c r="N37" i="95"/>
  <c r="N37" i="96"/>
  <c r="N47" i="93"/>
  <c r="N47" i="94"/>
  <c r="N38" i="95"/>
  <c r="N38" i="96"/>
  <c r="L47" i="93"/>
  <c r="L47" i="94"/>
  <c r="L67" i="93"/>
  <c r="L67" i="94"/>
  <c r="H27" i="96"/>
  <c r="H27" i="95"/>
  <c r="H34" i="93"/>
  <c r="H34" i="94"/>
  <c r="H20" i="94"/>
  <c r="H28" i="94"/>
  <c r="L28" i="93"/>
  <c r="L28" i="94"/>
  <c r="L27" i="96"/>
  <c r="L27" i="95"/>
  <c r="L57" i="93"/>
  <c r="L57" i="94"/>
  <c r="N22" i="95"/>
  <c r="N22" i="96"/>
  <c r="N28" i="93"/>
  <c r="N28" i="94"/>
  <c r="N56" i="93"/>
  <c r="N56" i="94"/>
  <c r="L42" i="93"/>
  <c r="L42" i="94"/>
  <c r="N42" i="95"/>
  <c r="N42" i="96"/>
  <c r="N58" i="95"/>
  <c r="N58" i="96"/>
  <c r="N20" i="93"/>
  <c r="N20" i="94"/>
  <c r="N32" i="95"/>
  <c r="N32" i="96"/>
  <c r="N22" i="93"/>
  <c r="N22" i="94"/>
  <c r="N28" i="95"/>
  <c r="N28" i="96"/>
  <c r="L16" i="96"/>
  <c r="L16" i="95"/>
  <c r="L32" i="95"/>
  <c r="L32" i="96"/>
  <c r="L40" i="95"/>
  <c r="L40" i="96"/>
  <c r="L48" i="95"/>
  <c r="L48" i="96"/>
  <c r="L64" i="95"/>
  <c r="L64" i="96"/>
  <c r="N45" i="93"/>
  <c r="N45" i="94"/>
  <c r="N34" i="93"/>
  <c r="N34" i="94"/>
  <c r="L61" i="95"/>
  <c r="L61" i="96"/>
  <c r="N31" i="91"/>
  <c r="N31" i="92"/>
  <c r="N62" i="95"/>
  <c r="N62" i="96"/>
  <c r="N54" i="95"/>
  <c r="N54" i="96"/>
  <c r="L49" i="91"/>
  <c r="L49" i="92"/>
  <c r="H38" i="92"/>
  <c r="L60" i="93"/>
  <c r="L60" i="94"/>
  <c r="L36" i="94"/>
  <c r="L36" i="93"/>
  <c r="L48" i="93"/>
  <c r="L48" i="94"/>
  <c r="N64" i="93"/>
  <c r="N64" i="94"/>
  <c r="L61" i="93"/>
  <c r="L61" i="94"/>
  <c r="L53" i="93"/>
  <c r="L53" i="94"/>
  <c r="N30" i="93"/>
  <c r="N30" i="94"/>
  <c r="N66" i="93"/>
  <c r="N66" i="94"/>
  <c r="L30" i="93"/>
  <c r="L30" i="94"/>
  <c r="L39" i="93"/>
  <c r="L39" i="94"/>
  <c r="N39" i="93"/>
  <c r="N39" i="94"/>
  <c r="L45" i="91"/>
  <c r="L45" i="92"/>
  <c r="H44" i="94"/>
  <c r="H64" i="94"/>
  <c r="H55" i="94"/>
  <c r="N36" i="94"/>
  <c r="N36" i="93"/>
  <c r="N69" i="93"/>
  <c r="N69" i="94"/>
  <c r="L23" i="91"/>
  <c r="L23" i="92"/>
  <c r="L38" i="91"/>
  <c r="L38" i="92"/>
  <c r="L37" i="93"/>
  <c r="L37" i="94"/>
  <c r="N38" i="91"/>
  <c r="N38" i="92"/>
  <c r="L48" i="91"/>
  <c r="L48" i="92"/>
  <c r="N46" i="93"/>
  <c r="N46" i="94"/>
  <c r="N20" i="91"/>
  <c r="N20" i="92"/>
  <c r="N48" i="91"/>
  <c r="N48" i="92"/>
  <c r="L39" i="91"/>
  <c r="L39" i="92"/>
  <c r="H48" i="91"/>
  <c r="H48" i="92"/>
  <c r="H17" i="94"/>
  <c r="H17" i="93"/>
  <c r="N43" i="91"/>
  <c r="N43" i="92"/>
  <c r="H61" i="93"/>
  <c r="H61" i="94"/>
  <c r="N35" i="93"/>
  <c r="N35" i="94"/>
  <c r="N65" i="91"/>
  <c r="N65" i="92"/>
  <c r="N17" i="92"/>
  <c r="N17" i="91"/>
  <c r="N45" i="91"/>
  <c r="N45" i="92"/>
  <c r="N51" i="93"/>
  <c r="N51" i="94"/>
  <c r="L35" i="93"/>
  <c r="L35" i="94"/>
  <c r="L44" i="93"/>
  <c r="L44" i="94"/>
  <c r="M50" i="93"/>
  <c r="M50" i="94"/>
  <c r="N52" i="93"/>
  <c r="N52" i="94"/>
  <c r="L68" i="93"/>
  <c r="L68" i="94"/>
  <c r="N18" i="91"/>
  <c r="N18" i="92"/>
  <c r="H39" i="91"/>
  <c r="H39" i="92"/>
  <c r="N53" i="93"/>
  <c r="N53" i="94"/>
  <c r="N49" i="93"/>
  <c r="N49" i="94"/>
  <c r="L52" i="93"/>
  <c r="L52" i="94"/>
  <c r="N17" i="94"/>
  <c r="N17" i="93"/>
  <c r="N16" i="94"/>
  <c r="N16" i="93"/>
  <c r="N60" i="93"/>
  <c r="N60" i="94"/>
  <c r="L50" i="93"/>
  <c r="L50" i="94"/>
  <c r="N44" i="93"/>
  <c r="N44" i="94"/>
  <c r="L18" i="91"/>
  <c r="L18" i="92"/>
  <c r="L33" i="93"/>
  <c r="L33" i="94"/>
  <c r="H33" i="93"/>
  <c r="H33" i="94"/>
  <c r="H53" i="94"/>
  <c r="L20" i="91"/>
  <c r="L20" i="92"/>
  <c r="L55" i="93"/>
  <c r="L55" i="94"/>
  <c r="L59" i="93"/>
  <c r="L59" i="94"/>
  <c r="N55" i="93"/>
  <c r="N55" i="94"/>
  <c r="N59" i="93"/>
  <c r="N59" i="94"/>
  <c r="N19" i="93"/>
  <c r="N19" i="94"/>
  <c r="H50" i="93"/>
  <c r="H50" i="94"/>
  <c r="L16" i="94"/>
  <c r="L16" i="93"/>
  <c r="M61" i="93"/>
  <c r="M61" i="94"/>
  <c r="N48" i="93"/>
  <c r="N48" i="94"/>
  <c r="N68" i="93"/>
  <c r="N68" i="94"/>
  <c r="H35" i="94"/>
  <c r="L64" i="93"/>
  <c r="L64" i="94"/>
  <c r="N37" i="93"/>
  <c r="N37" i="94"/>
  <c r="L43" i="91"/>
  <c r="L43" i="92"/>
  <c r="N54" i="91"/>
  <c r="N54" i="92"/>
  <c r="N33" i="93"/>
  <c r="N33" i="94"/>
  <c r="L69" i="93"/>
  <c r="L69" i="94"/>
  <c r="L54" i="91"/>
  <c r="L54" i="92"/>
  <c r="N61" i="93"/>
  <c r="N61" i="94"/>
  <c r="L17" i="94"/>
  <c r="L17" i="93"/>
  <c r="L66" i="93"/>
  <c r="L66" i="94"/>
  <c r="L49" i="93"/>
  <c r="L49" i="94"/>
  <c r="H69" i="94"/>
  <c r="N26" i="93"/>
  <c r="N26" i="94"/>
  <c r="N50" i="93"/>
  <c r="N50" i="94"/>
  <c r="H49" i="93"/>
  <c r="H49" i="94"/>
  <c r="N39" i="91"/>
  <c r="N39" i="92"/>
  <c r="L46" i="93"/>
  <c r="L46" i="94"/>
  <c r="L26" i="93"/>
  <c r="L26" i="94"/>
  <c r="N23" i="91"/>
  <c r="N23" i="92"/>
  <c r="L51" i="93"/>
  <c r="L51" i="94"/>
  <c r="L19" i="93"/>
  <c r="L19" i="94"/>
  <c r="N41" i="91"/>
  <c r="N41" i="92"/>
  <c r="L17" i="92"/>
  <c r="L17" i="91"/>
  <c r="L41" i="91"/>
  <c r="L41" i="92"/>
  <c r="L65" i="91"/>
  <c r="L65" i="92"/>
  <c r="L63" i="91"/>
  <c r="L63" i="92"/>
  <c r="L50" i="91"/>
  <c r="L50" i="92"/>
  <c r="L27" i="92"/>
  <c r="L27" i="91"/>
  <c r="N36" i="92"/>
  <c r="N36" i="91"/>
  <c r="L34" i="91"/>
  <c r="L34" i="92"/>
  <c r="L52" i="91"/>
  <c r="L52" i="92"/>
  <c r="N60" i="91"/>
  <c r="N60" i="92"/>
  <c r="N40" i="91"/>
  <c r="N40" i="92"/>
  <c r="N52" i="91"/>
  <c r="N52" i="92"/>
  <c r="N27" i="92"/>
  <c r="N27" i="91"/>
  <c r="L36" i="92"/>
  <c r="L36" i="91"/>
  <c r="N59" i="91"/>
  <c r="N59" i="92"/>
  <c r="L40" i="91"/>
  <c r="L40" i="92"/>
  <c r="L37" i="91"/>
  <c r="L37" i="92"/>
  <c r="N69" i="91"/>
  <c r="N69" i="92"/>
  <c r="N21" i="91"/>
  <c r="N21" i="92"/>
  <c r="H25" i="91"/>
  <c r="N67" i="91"/>
  <c r="N67" i="92"/>
  <c r="L67" i="91"/>
  <c r="L67" i="92"/>
  <c r="L35" i="91"/>
  <c r="L35" i="92"/>
  <c r="N50" i="91"/>
  <c r="N50" i="92"/>
  <c r="L55" i="91"/>
  <c r="L55" i="92"/>
  <c r="N24" i="92"/>
  <c r="N24" i="91"/>
  <c r="N63" i="91"/>
  <c r="N63" i="92"/>
  <c r="L24" i="92"/>
  <c r="L24" i="91"/>
  <c r="N16" i="92"/>
  <c r="N16" i="91"/>
  <c r="L25" i="92"/>
  <c r="L25" i="91"/>
  <c r="N25" i="92"/>
  <c r="N25" i="91"/>
  <c r="L53" i="91"/>
  <c r="L53" i="92"/>
  <c r="N37" i="91"/>
  <c r="N37" i="92"/>
  <c r="N57" i="91"/>
  <c r="N57" i="92"/>
  <c r="L21" i="91"/>
  <c r="L21" i="92"/>
  <c r="N51" i="91"/>
  <c r="N51" i="92"/>
  <c r="L66" i="91"/>
  <c r="L66" i="92"/>
  <c r="N34" i="91"/>
  <c r="N34" i="92"/>
  <c r="L59" i="91"/>
  <c r="L59" i="92"/>
  <c r="N22" i="91"/>
  <c r="N22" i="92"/>
  <c r="L56" i="91"/>
  <c r="L56" i="92"/>
  <c r="L68" i="91"/>
  <c r="L68" i="92"/>
  <c r="N56" i="91"/>
  <c r="N56" i="92"/>
  <c r="N68" i="91"/>
  <c r="N68" i="92"/>
  <c r="L69" i="91"/>
  <c r="L69" i="92"/>
  <c r="N55" i="91"/>
  <c r="N55" i="92"/>
  <c r="L57" i="91"/>
  <c r="L57" i="92"/>
  <c r="N61" i="91"/>
  <c r="N61" i="92"/>
  <c r="N44" i="91"/>
  <c r="N44" i="92"/>
  <c r="L22" i="91"/>
  <c r="L22" i="92"/>
  <c r="N35" i="91"/>
  <c r="N35" i="92"/>
  <c r="L51" i="91"/>
  <c r="L51" i="92"/>
  <c r="L30" i="91"/>
  <c r="L30" i="92"/>
  <c r="N30" i="91"/>
  <c r="N30" i="92"/>
  <c r="N66" i="91"/>
  <c r="N66" i="92"/>
  <c r="L60" i="91"/>
  <c r="L60" i="92"/>
  <c r="H56" i="91"/>
  <c r="H56" i="92"/>
  <c r="L16" i="92"/>
  <c r="L16" i="91"/>
  <c r="L44" i="91"/>
  <c r="L44" i="92"/>
  <c r="N53" i="91"/>
  <c r="N53" i="92"/>
  <c r="L61" i="91"/>
  <c r="L61" i="92"/>
  <c r="M14" i="48"/>
  <c r="K43" i="11"/>
  <c r="P43" i="11"/>
  <c r="H20" i="39"/>
  <c r="H28" i="39"/>
  <c r="L15" i="52"/>
  <c r="N15" i="93"/>
  <c r="N15" i="94"/>
  <c r="L15" i="93"/>
  <c r="L15" i="94"/>
  <c r="H15" i="95"/>
  <c r="H15" i="96"/>
  <c r="N15" i="52"/>
  <c r="L15" i="95"/>
  <c r="L15" i="96"/>
  <c r="M15" i="52"/>
  <c r="H15" i="42"/>
  <c r="M15" i="39"/>
  <c r="M15" i="40"/>
  <c r="N15" i="47"/>
  <c r="N15" i="48"/>
  <c r="L15" i="41"/>
  <c r="L15" i="42"/>
  <c r="L15" i="47"/>
  <c r="L15" i="48"/>
  <c r="H15" i="40"/>
  <c r="N15" i="39"/>
  <c r="N15" i="40"/>
  <c r="N15" i="41"/>
  <c r="N15" i="42"/>
  <c r="N15" i="6"/>
  <c r="N15" i="43"/>
  <c r="L15" i="6"/>
  <c r="L15" i="43"/>
  <c r="H15" i="43"/>
  <c r="L15" i="39"/>
  <c r="L15" i="40"/>
  <c r="N15" i="49"/>
  <c r="M15" i="91"/>
  <c r="L15" i="49"/>
  <c r="N15" i="91"/>
  <c r="N15" i="92"/>
  <c r="L15" i="91"/>
  <c r="L15" i="92"/>
  <c r="N15" i="3"/>
  <c r="N15" i="38"/>
  <c r="L15" i="3"/>
  <c r="L15" i="38"/>
  <c r="N15" i="45"/>
  <c r="N15" i="46"/>
  <c r="H15" i="3"/>
  <c r="H15" i="38"/>
  <c r="L15" i="45"/>
  <c r="L15" i="46"/>
  <c r="H15" i="91"/>
  <c r="H15" i="92"/>
  <c r="H16" i="96"/>
  <c r="P16" i="44"/>
  <c r="P16" i="6" s="1"/>
  <c r="H14" i="41"/>
  <c r="K50" i="12"/>
  <c r="K15" i="13"/>
  <c r="H14" i="95"/>
  <c r="H14" i="47"/>
  <c r="H63" i="95"/>
  <c r="K56" i="13"/>
  <c r="M17" i="93"/>
  <c r="H57" i="93"/>
  <c r="K32" i="5"/>
  <c r="H21" i="39"/>
  <c r="H37" i="93"/>
  <c r="H53" i="93"/>
  <c r="K16" i="11"/>
  <c r="O56" i="92"/>
  <c r="K18" i="3"/>
  <c r="K23" i="4"/>
  <c r="K23" i="98" s="1"/>
  <c r="P23" i="4"/>
  <c r="P23" i="98" s="1"/>
  <c r="H63" i="91"/>
  <c r="H69" i="93"/>
  <c r="H31" i="95"/>
  <c r="H23" i="95"/>
  <c r="M23" i="96"/>
  <c r="H39" i="95"/>
  <c r="H35" i="95"/>
  <c r="H47" i="95"/>
  <c r="H55" i="95"/>
  <c r="H58" i="93"/>
  <c r="H42" i="93"/>
  <c r="K25" i="44"/>
  <c r="K25" i="6" s="1"/>
  <c r="K17" i="5"/>
  <c r="K17" i="41" s="1"/>
  <c r="L74" i="13"/>
  <c r="L29" i="7"/>
  <c r="N29" i="7"/>
  <c r="K21" i="44"/>
  <c r="K21" i="6" s="1"/>
  <c r="H55" i="91"/>
  <c r="M55" i="92"/>
  <c r="H19" i="91"/>
  <c r="H67" i="91"/>
  <c r="M67" i="92"/>
  <c r="H35" i="91"/>
  <c r="N27" i="96"/>
  <c r="N67" i="11"/>
  <c r="N39" i="95"/>
  <c r="H47" i="91"/>
  <c r="M47" i="92"/>
  <c r="H59" i="91"/>
  <c r="H23" i="91"/>
  <c r="H51" i="91"/>
  <c r="H27" i="92"/>
  <c r="H43" i="91"/>
  <c r="M43" i="92"/>
  <c r="H15" i="6"/>
  <c r="H15" i="41"/>
  <c r="N37" i="44"/>
  <c r="P24" i="44"/>
  <c r="N30" i="8"/>
  <c r="N74" i="13"/>
  <c r="K59" i="11"/>
  <c r="L73" i="12"/>
  <c r="L30" i="8"/>
  <c r="L22" i="10"/>
  <c r="L23" i="50"/>
  <c r="L67" i="11"/>
  <c r="N73" i="12"/>
  <c r="H35" i="93"/>
  <c r="H63" i="93"/>
  <c r="M19" i="3"/>
  <c r="H31" i="93"/>
  <c r="H39" i="93"/>
  <c r="H20" i="93"/>
  <c r="L37" i="44"/>
  <c r="O19" i="3"/>
  <c r="H16" i="94"/>
  <c r="H32" i="93"/>
  <c r="H64" i="93"/>
  <c r="H25" i="96"/>
  <c r="H44" i="93"/>
  <c r="H14" i="45"/>
  <c r="N22" i="10"/>
  <c r="N23" i="50"/>
  <c r="H38" i="91"/>
  <c r="H55" i="93"/>
  <c r="H19" i="93"/>
  <c r="M19" i="94"/>
  <c r="M51" i="94"/>
  <c r="H51" i="93"/>
  <c r="H19" i="45"/>
  <c r="M19" i="46"/>
  <c r="H21" i="95"/>
  <c r="M21" i="96"/>
  <c r="H61" i="95"/>
  <c r="M61" i="96"/>
  <c r="H16" i="49"/>
  <c r="M16" i="9"/>
  <c r="H41" i="95"/>
  <c r="M41" i="96"/>
  <c r="M14" i="51"/>
  <c r="H46" i="93"/>
  <c r="M46" i="94"/>
  <c r="H21" i="9"/>
  <c r="M21" i="49"/>
  <c r="K67" i="5"/>
  <c r="K67" i="41" s="1"/>
  <c r="M28" i="96"/>
  <c r="H28" i="95"/>
  <c r="H26" i="91"/>
  <c r="H50" i="91"/>
  <c r="M50" i="92"/>
  <c r="M48" i="96"/>
  <c r="H48" i="95"/>
  <c r="H25" i="46"/>
  <c r="M25" i="45"/>
  <c r="H22" i="93"/>
  <c r="M22" i="94"/>
  <c r="H30" i="93"/>
  <c r="M30" i="94"/>
  <c r="H62" i="93"/>
  <c r="M62" i="94"/>
  <c r="H25" i="92"/>
  <c r="H41" i="91"/>
  <c r="M41" i="92"/>
  <c r="H57" i="91"/>
  <c r="M57" i="92"/>
  <c r="L14" i="39"/>
  <c r="L29" i="4"/>
  <c r="L116" i="5"/>
  <c r="H60" i="93"/>
  <c r="M60" i="94"/>
  <c r="M23" i="46"/>
  <c r="H23" i="45"/>
  <c r="H29" i="95"/>
  <c r="M29" i="96"/>
  <c r="H45" i="95"/>
  <c r="M45" i="96"/>
  <c r="H57" i="95"/>
  <c r="M57" i="96"/>
  <c r="H28" i="93"/>
  <c r="H56" i="93"/>
  <c r="M56" i="94"/>
  <c r="H68" i="93"/>
  <c r="M68" i="94"/>
  <c r="H27" i="46"/>
  <c r="M27" i="45"/>
  <c r="M37" i="96"/>
  <c r="H37" i="95"/>
  <c r="H53" i="95"/>
  <c r="M53" i="96"/>
  <c r="H24" i="94"/>
  <c r="H21" i="45"/>
  <c r="M21" i="46"/>
  <c r="H26" i="93"/>
  <c r="M26" i="94"/>
  <c r="M54" i="94"/>
  <c r="H21" i="91"/>
  <c r="M21" i="92"/>
  <c r="H33" i="91"/>
  <c r="M33" i="92"/>
  <c r="H45" i="91"/>
  <c r="M45" i="92"/>
  <c r="H53" i="91"/>
  <c r="M53" i="92"/>
  <c r="H65" i="91"/>
  <c r="M65" i="92"/>
  <c r="H15" i="93"/>
  <c r="M15" i="94"/>
  <c r="H17" i="46"/>
  <c r="M17" i="45"/>
  <c r="H16" i="48"/>
  <c r="M18" i="94"/>
  <c r="H18" i="93"/>
  <c r="M38" i="94"/>
  <c r="H38" i="93"/>
  <c r="H17" i="92"/>
  <c r="M17" i="91"/>
  <c r="H29" i="91"/>
  <c r="M29" i="92"/>
  <c r="H37" i="91"/>
  <c r="M37" i="92"/>
  <c r="H49" i="91"/>
  <c r="M49" i="92"/>
  <c r="H61" i="91"/>
  <c r="M61" i="92"/>
  <c r="K16" i="38"/>
  <c r="K30" i="44"/>
  <c r="K20" i="44"/>
  <c r="K20" i="6" s="1"/>
  <c r="H14" i="3"/>
  <c r="H60" i="95"/>
  <c r="M60" i="96"/>
  <c r="M47" i="94"/>
  <c r="H47" i="93"/>
  <c r="H62" i="91"/>
  <c r="M62" i="92"/>
  <c r="N26" i="39"/>
  <c r="H15" i="45"/>
  <c r="M15" i="46"/>
  <c r="H23" i="93"/>
  <c r="M23" i="94"/>
  <c r="H67" i="93"/>
  <c r="M67" i="94"/>
  <c r="M24" i="45"/>
  <c r="H24" i="46"/>
  <c r="H62" i="95"/>
  <c r="M62" i="96"/>
  <c r="H32" i="91"/>
  <c r="M32" i="92"/>
  <c r="O17" i="39"/>
  <c r="K17" i="4"/>
  <c r="M46" i="96"/>
  <c r="H46" i="95"/>
  <c r="H60" i="91"/>
  <c r="M60" i="92"/>
  <c r="H28" i="45"/>
  <c r="M28" i="46"/>
  <c r="H22" i="95"/>
  <c r="M22" i="96"/>
  <c r="H54" i="95"/>
  <c r="M54" i="96"/>
  <c r="H24" i="92"/>
  <c r="M24" i="91"/>
  <c r="H68" i="91"/>
  <c r="M68" i="92"/>
  <c r="K30" i="5"/>
  <c r="K30" i="41" s="1"/>
  <c r="H16" i="46"/>
  <c r="M16" i="45"/>
  <c r="H30" i="95"/>
  <c r="M30" i="96"/>
  <c r="H16" i="92"/>
  <c r="M16" i="91"/>
  <c r="M40" i="92"/>
  <c r="H40" i="91"/>
  <c r="K69" i="5"/>
  <c r="K69" i="41" s="1"/>
  <c r="H17" i="96"/>
  <c r="M17" i="95"/>
  <c r="H49" i="95"/>
  <c r="M49" i="96"/>
  <c r="H36" i="94"/>
  <c r="M36" i="93"/>
  <c r="H48" i="93"/>
  <c r="M48" i="94"/>
  <c r="K25" i="5"/>
  <c r="K25" i="41" s="1"/>
  <c r="H38" i="95"/>
  <c r="M38" i="96"/>
  <c r="H33" i="95"/>
  <c r="M33" i="96"/>
  <c r="H65" i="95"/>
  <c r="M65" i="96"/>
  <c r="H40" i="93"/>
  <c r="M40" i="94"/>
  <c r="H52" i="93"/>
  <c r="M52" i="94"/>
  <c r="H23" i="3"/>
  <c r="K70" i="5"/>
  <c r="K70" i="41" s="1"/>
  <c r="H15" i="47"/>
  <c r="M15" i="48"/>
  <c r="H18" i="45"/>
  <c r="M18" i="46"/>
  <c r="H26" i="45"/>
  <c r="M26" i="46"/>
  <c r="H24" i="96"/>
  <c r="M24" i="95"/>
  <c r="H36" i="96"/>
  <c r="M36" i="95"/>
  <c r="H44" i="95"/>
  <c r="M44" i="96"/>
  <c r="H56" i="95"/>
  <c r="M56" i="96"/>
  <c r="H43" i="93"/>
  <c r="M43" i="94"/>
  <c r="H18" i="91"/>
  <c r="M18" i="92"/>
  <c r="H30" i="91"/>
  <c r="M30" i="92"/>
  <c r="H42" i="91"/>
  <c r="M42" i="92"/>
  <c r="H54" i="91"/>
  <c r="M54" i="92"/>
  <c r="H66" i="91"/>
  <c r="M66" i="92"/>
  <c r="O22" i="40"/>
  <c r="K22" i="4"/>
  <c r="K22" i="98" s="1"/>
  <c r="H20" i="3"/>
  <c r="H14" i="91"/>
  <c r="M14" i="92"/>
  <c r="N116" i="5"/>
  <c r="H22" i="45"/>
  <c r="M22" i="46"/>
  <c r="H20" i="95"/>
  <c r="M20" i="96"/>
  <c r="H32" i="95"/>
  <c r="M32" i="96"/>
  <c r="H40" i="95"/>
  <c r="M40" i="96"/>
  <c r="H52" i="95"/>
  <c r="M52" i="96"/>
  <c r="H64" i="95"/>
  <c r="M64" i="96"/>
  <c r="H27" i="94"/>
  <c r="M27" i="93"/>
  <c r="H59" i="93"/>
  <c r="M59" i="94"/>
  <c r="H22" i="91"/>
  <c r="M22" i="92"/>
  <c r="H34" i="91"/>
  <c r="M34" i="92"/>
  <c r="H46" i="91"/>
  <c r="M46" i="92"/>
  <c r="H58" i="91"/>
  <c r="M58" i="92"/>
  <c r="K19" i="3"/>
  <c r="K44" i="5"/>
  <c r="K44" i="41" s="1"/>
  <c r="H42" i="95"/>
  <c r="M42" i="96"/>
  <c r="H20" i="91"/>
  <c r="M20" i="92"/>
  <c r="H64" i="91"/>
  <c r="M64" i="92"/>
  <c r="N25" i="40"/>
  <c r="M14" i="41"/>
  <c r="H22" i="3"/>
  <c r="M52" i="92"/>
  <c r="H52" i="91"/>
  <c r="H18" i="95"/>
  <c r="M18" i="96"/>
  <c r="H50" i="95"/>
  <c r="M50" i="96"/>
  <c r="H28" i="91"/>
  <c r="M28" i="92"/>
  <c r="K58" i="5"/>
  <c r="O14" i="6"/>
  <c r="M20" i="46"/>
  <c r="H20" i="45"/>
  <c r="H26" i="95"/>
  <c r="M26" i="96"/>
  <c r="H58" i="95"/>
  <c r="M58" i="96"/>
  <c r="M36" i="91"/>
  <c r="H36" i="92"/>
  <c r="H69" i="91"/>
  <c r="M69" i="92"/>
  <c r="M34" i="96"/>
  <c r="H34" i="95"/>
  <c r="M66" i="96"/>
  <c r="H66" i="95"/>
  <c r="H44" i="91"/>
  <c r="M44" i="92"/>
  <c r="N21" i="39"/>
  <c r="N29" i="4"/>
  <c r="O20" i="49"/>
  <c r="K20" i="50"/>
  <c r="K21" i="5"/>
  <c r="K21" i="41" s="1"/>
  <c r="H17" i="38"/>
  <c r="K17" i="38"/>
  <c r="M17" i="38"/>
  <c r="K63" i="5"/>
  <c r="K63" i="41" s="1"/>
  <c r="M23" i="3"/>
  <c r="K22" i="5"/>
  <c r="K22" i="41" s="1"/>
  <c r="K29" i="5"/>
  <c r="K29" i="41" s="1"/>
  <c r="P18" i="3"/>
  <c r="O18" i="3"/>
  <c r="M22" i="9"/>
  <c r="N14" i="3"/>
  <c r="N19" i="3"/>
  <c r="H21" i="3"/>
  <c r="L18" i="3"/>
  <c r="K22" i="50"/>
  <c r="N17" i="38"/>
  <c r="M16" i="38"/>
  <c r="K18" i="44" l="1"/>
  <c r="K18" i="6" s="1"/>
  <c r="K20" i="5"/>
  <c r="K20" i="41" s="1"/>
  <c r="O61" i="93"/>
  <c r="P17" i="44"/>
  <c r="P17" i="6" s="1"/>
  <c r="K28" i="5"/>
  <c r="K28" i="41" s="1"/>
  <c r="P28" i="44"/>
  <c r="P28" i="6" s="1"/>
  <c r="K21" i="10"/>
  <c r="K21" i="104" s="1"/>
  <c r="O15" i="51"/>
  <c r="M18" i="9"/>
  <c r="K18" i="10"/>
  <c r="K18" i="51" s="1"/>
  <c r="K15" i="10"/>
  <c r="K15" i="51" s="1"/>
  <c r="M66" i="94"/>
  <c r="P14" i="44"/>
  <c r="P14" i="43" s="1"/>
  <c r="K24" i="5"/>
  <c r="K24" i="41" s="1"/>
  <c r="K25" i="13"/>
  <c r="K25" i="91" s="1"/>
  <c r="O25" i="91"/>
  <c r="M56" i="91"/>
  <c r="M14" i="40"/>
  <c r="O14" i="40"/>
  <c r="K28" i="44"/>
  <c r="K28" i="6" s="1"/>
  <c r="O34" i="94"/>
  <c r="K14" i="4"/>
  <c r="K55" i="5"/>
  <c r="K55" i="41" s="1"/>
  <c r="K16" i="5"/>
  <c r="K16" i="41" s="1"/>
  <c r="P18" i="50"/>
  <c r="P18" i="49" s="1"/>
  <c r="K27" i="5"/>
  <c r="K27" i="41" s="1"/>
  <c r="P62" i="5"/>
  <c r="P62" i="41" s="1"/>
  <c r="K20" i="10"/>
  <c r="K20" i="104" s="1"/>
  <c r="K19" i="44"/>
  <c r="K19" i="6" s="1"/>
  <c r="K18" i="4"/>
  <c r="K18" i="39" s="1"/>
  <c r="O18" i="40"/>
  <c r="K64" i="5"/>
  <c r="K64" i="41" s="1"/>
  <c r="K62" i="5"/>
  <c r="K62" i="41" s="1"/>
  <c r="K69" i="12"/>
  <c r="K69" i="93" s="1"/>
  <c r="P55" i="5"/>
  <c r="P55" i="41" s="1"/>
  <c r="P27" i="11"/>
  <c r="P27" i="95" s="1"/>
  <c r="K38" i="13"/>
  <c r="K38" i="92" s="1"/>
  <c r="P14" i="50"/>
  <c r="P14" i="49" s="1"/>
  <c r="O32" i="94"/>
  <c r="O16" i="39"/>
  <c r="O27" i="96"/>
  <c r="O38" i="92"/>
  <c r="K14" i="43"/>
  <c r="P30" i="44"/>
  <c r="K16" i="4"/>
  <c r="K16" i="39" s="1"/>
  <c r="K32" i="12"/>
  <c r="K32" i="94" s="1"/>
  <c r="K33" i="44"/>
  <c r="K37" i="5"/>
  <c r="K37" i="41" s="1"/>
  <c r="K23" i="5"/>
  <c r="K23" i="41" s="1"/>
  <c r="K66" i="5"/>
  <c r="K28" i="12"/>
  <c r="K28" i="93" s="1"/>
  <c r="K66" i="12"/>
  <c r="K66" i="93" s="1"/>
  <c r="P19" i="11"/>
  <c r="P19" i="96" s="1"/>
  <c r="K26" i="4"/>
  <c r="K26" i="39" s="1"/>
  <c r="O66" i="93"/>
  <c r="M59" i="96"/>
  <c r="P37" i="5"/>
  <c r="P37" i="41" s="1"/>
  <c r="K47" i="13"/>
  <c r="K47" i="91" s="1"/>
  <c r="O26" i="39"/>
  <c r="O15" i="9"/>
  <c r="K17" i="10"/>
  <c r="K17" i="51" s="1"/>
  <c r="K15" i="50"/>
  <c r="K15" i="9" s="1"/>
  <c r="O47" i="91"/>
  <c r="O19" i="96"/>
  <c r="K36" i="44"/>
  <c r="K36" i="6" s="1"/>
  <c r="M22" i="40"/>
  <c r="K39" i="5"/>
  <c r="K39" i="41" s="1"/>
  <c r="O28" i="94"/>
  <c r="K16" i="10"/>
  <c r="K16" i="51" s="1"/>
  <c r="M15" i="49"/>
  <c r="K40" i="5"/>
  <c r="K40" i="41" s="1"/>
  <c r="P56" i="13"/>
  <c r="P56" i="92" s="1"/>
  <c r="O35" i="94"/>
  <c r="M27" i="96"/>
  <c r="K26" i="44"/>
  <c r="K26" i="6" s="1"/>
  <c r="K55" i="12"/>
  <c r="K55" i="94" s="1"/>
  <c r="K31" i="5"/>
  <c r="K31" i="41" s="1"/>
  <c r="O69" i="94"/>
  <c r="O55" i="94"/>
  <c r="K35" i="12"/>
  <c r="K35" i="94" s="1"/>
  <c r="O14" i="48"/>
  <c r="O14" i="47"/>
  <c r="P19" i="44"/>
  <c r="P19" i="6" s="1"/>
  <c r="K48" i="5"/>
  <c r="K48" i="41" s="1"/>
  <c r="K24" i="12"/>
  <c r="K24" i="93" s="1"/>
  <c r="P36" i="44"/>
  <c r="P36" i="6" s="1"/>
  <c r="L25" i="3"/>
  <c r="I15" i="34" s="1"/>
  <c r="O24" i="93"/>
  <c r="L116" i="41"/>
  <c r="I17" i="34" s="1"/>
  <c r="I21" i="2" s="1"/>
  <c r="O31" i="96"/>
  <c r="K23" i="44"/>
  <c r="K23" i="6" s="1"/>
  <c r="O56" i="91"/>
  <c r="K19" i="5"/>
  <c r="O21" i="40"/>
  <c r="K21" i="4"/>
  <c r="K21" i="39" s="1"/>
  <c r="L25" i="38"/>
  <c r="I15" i="36" s="1"/>
  <c r="I17" i="2" s="1"/>
  <c r="L74" i="92"/>
  <c r="I25" i="36" s="1"/>
  <c r="I47" i="2" s="1"/>
  <c r="L73" i="94"/>
  <c r="I24" i="36" s="1"/>
  <c r="I44" i="2" s="1"/>
  <c r="N73" i="94"/>
  <c r="G24" i="36" s="1"/>
  <c r="G44" i="2" s="1"/>
  <c r="N30" i="48"/>
  <c r="G20" i="36" s="1"/>
  <c r="G32" i="2" s="1"/>
  <c r="N23" i="49"/>
  <c r="G21" i="36" s="1"/>
  <c r="G35" i="2" s="1"/>
  <c r="N22" i="52"/>
  <c r="G22" i="36" s="1"/>
  <c r="G38" i="2" s="1"/>
  <c r="L22" i="52"/>
  <c r="I22" i="36" s="1"/>
  <c r="I38" i="2" s="1"/>
  <c r="L29" i="46"/>
  <c r="I19" i="36" s="1"/>
  <c r="I29" i="2" s="1"/>
  <c r="N116" i="42"/>
  <c r="G17" i="36" s="1"/>
  <c r="G23" i="2" s="1"/>
  <c r="N25" i="38"/>
  <c r="G15" i="36" s="1"/>
  <c r="G17" i="2" s="1"/>
  <c r="N74" i="92"/>
  <c r="G25" i="36" s="1"/>
  <c r="G47" i="2" s="1"/>
  <c r="N67" i="96"/>
  <c r="G23" i="36" s="1"/>
  <c r="G41" i="2" s="1"/>
  <c r="L67" i="96"/>
  <c r="I23" i="36" s="1"/>
  <c r="I41" i="2" s="1"/>
  <c r="L30" i="48"/>
  <c r="I20" i="36" s="1"/>
  <c r="I32" i="2" s="1"/>
  <c r="L23" i="49"/>
  <c r="I21" i="36" s="1"/>
  <c r="I35" i="2" s="1"/>
  <c r="N37" i="43"/>
  <c r="G18" i="36" s="1"/>
  <c r="G26" i="2" s="1"/>
  <c r="L37" i="43"/>
  <c r="I18" i="36" s="1"/>
  <c r="I26" i="2" s="1"/>
  <c r="L116" i="42"/>
  <c r="I17" i="36" s="1"/>
  <c r="I23" i="2" s="1"/>
  <c r="N29" i="46"/>
  <c r="G19" i="36" s="1"/>
  <c r="G29" i="2" s="1"/>
  <c r="N29" i="40"/>
  <c r="G16" i="36" s="1"/>
  <c r="G20" i="2" s="1"/>
  <c r="L29" i="40"/>
  <c r="I16" i="36" s="1"/>
  <c r="I20" i="2" s="1"/>
  <c r="M14" i="45"/>
  <c r="M14" i="46"/>
  <c r="P14" i="6"/>
  <c r="M14" i="52"/>
  <c r="K14" i="8"/>
  <c r="K14" i="9"/>
  <c r="K14" i="49"/>
  <c r="O14" i="9"/>
  <c r="M14" i="95"/>
  <c r="M14" i="96"/>
  <c r="M14" i="93"/>
  <c r="M14" i="94"/>
  <c r="K14" i="13"/>
  <c r="K45" i="5"/>
  <c r="K45" i="41" s="1"/>
  <c r="K63" i="12"/>
  <c r="K63" i="94" s="1"/>
  <c r="O63" i="94"/>
  <c r="N22" i="51"/>
  <c r="G22" i="34" s="1"/>
  <c r="G36" i="2" s="1"/>
  <c r="P31" i="44"/>
  <c r="P31" i="6" s="1"/>
  <c r="K51" i="5"/>
  <c r="K51" i="41" s="1"/>
  <c r="L22" i="51"/>
  <c r="I22" i="34" s="1"/>
  <c r="I36" i="2" s="1"/>
  <c r="L37" i="6"/>
  <c r="I18" i="34" s="1"/>
  <c r="I24" i="2" s="1"/>
  <c r="N23" i="9"/>
  <c r="G21" i="34" s="1"/>
  <c r="G33" i="2" s="1"/>
  <c r="K50" i="5"/>
  <c r="K50" i="41" s="1"/>
  <c r="P25" i="44"/>
  <c r="P25" i="6" s="1"/>
  <c r="N73" i="93"/>
  <c r="G24" i="34" s="1"/>
  <c r="G42" i="2" s="1"/>
  <c r="K38" i="5"/>
  <c r="K38" i="41" s="1"/>
  <c r="K61" i="5"/>
  <c r="K61" i="41" s="1"/>
  <c r="K19" i="50"/>
  <c r="K19" i="49" s="1"/>
  <c r="P19" i="50"/>
  <c r="P19" i="49" s="1"/>
  <c r="M14" i="47"/>
  <c r="P14" i="8"/>
  <c r="N74" i="91"/>
  <c r="G25" i="34" s="1"/>
  <c r="G45" i="2" s="1"/>
  <c r="O28" i="40"/>
  <c r="K28" i="4"/>
  <c r="K28" i="39" s="1"/>
  <c r="N29" i="45"/>
  <c r="G19" i="34" s="1"/>
  <c r="G27" i="2" s="1"/>
  <c r="K21" i="8"/>
  <c r="L33" i="47"/>
  <c r="I20" i="34" s="1"/>
  <c r="I30" i="2" s="1"/>
  <c r="N33" i="47"/>
  <c r="G20" i="34" s="1"/>
  <c r="G30" i="2" s="1"/>
  <c r="L67" i="95"/>
  <c r="I23" i="34" s="1"/>
  <c r="I39" i="2" s="1"/>
  <c r="L73" i="93"/>
  <c r="I24" i="34" s="1"/>
  <c r="I42" i="2" s="1"/>
  <c r="N67" i="95"/>
  <c r="G23" i="34" s="1"/>
  <c r="G39" i="2" s="1"/>
  <c r="L29" i="45"/>
  <c r="I19" i="34" s="1"/>
  <c r="I27" i="2" s="1"/>
  <c r="L74" i="91"/>
  <c r="I25" i="34" s="1"/>
  <c r="I45" i="2" s="1"/>
  <c r="L23" i="9"/>
  <c r="I21" i="34" s="1"/>
  <c r="I33" i="2" s="1"/>
  <c r="N37" i="6"/>
  <c r="G18" i="34" s="1"/>
  <c r="G24" i="2" s="1"/>
  <c r="O15" i="43"/>
  <c r="O15" i="6"/>
  <c r="P15" i="44"/>
  <c r="P15" i="43" s="1"/>
  <c r="A15" i="43" s="1"/>
  <c r="L29" i="39"/>
  <c r="I16" i="34" s="1"/>
  <c r="I18" i="2" s="1"/>
  <c r="K15" i="44"/>
  <c r="K15" i="6" s="1"/>
  <c r="K34" i="44"/>
  <c r="K34" i="6" s="1"/>
  <c r="P14" i="5"/>
  <c r="K35" i="5"/>
  <c r="K35" i="41" s="1"/>
  <c r="M26" i="39"/>
  <c r="M26" i="40"/>
  <c r="O24" i="39"/>
  <c r="K46" i="5"/>
  <c r="K24" i="4"/>
  <c r="M27" i="40"/>
  <c r="M27" i="39"/>
  <c r="P15" i="4"/>
  <c r="K68" i="5"/>
  <c r="K68" i="41" s="1"/>
  <c r="M19" i="39"/>
  <c r="M19" i="40"/>
  <c r="K19" i="4"/>
  <c r="O20" i="40"/>
  <c r="K21" i="40"/>
  <c r="M20" i="39"/>
  <c r="M20" i="40"/>
  <c r="K52" i="5"/>
  <c r="K52" i="41" s="1"/>
  <c r="K22" i="39"/>
  <c r="K22" i="40"/>
  <c r="K36" i="5"/>
  <c r="M24" i="40"/>
  <c r="M24" i="39"/>
  <c r="M21" i="39"/>
  <c r="M21" i="40"/>
  <c r="K33" i="5"/>
  <c r="K33" i="41" s="1"/>
  <c r="M25" i="40"/>
  <c r="M25" i="39"/>
  <c r="K24" i="11"/>
  <c r="K17" i="40"/>
  <c r="K17" i="39"/>
  <c r="K23" i="39"/>
  <c r="K23" i="40"/>
  <c r="K16" i="40"/>
  <c r="K21" i="7"/>
  <c r="K35" i="44"/>
  <c r="K35" i="6" s="1"/>
  <c r="M28" i="39"/>
  <c r="M28" i="40"/>
  <c r="K56" i="5"/>
  <c r="M19" i="9"/>
  <c r="M19" i="49"/>
  <c r="P23" i="39"/>
  <c r="P23" i="40"/>
  <c r="K17" i="7"/>
  <c r="K17" i="101" s="1"/>
  <c r="K60" i="5"/>
  <c r="K60" i="41" s="1"/>
  <c r="O23" i="39"/>
  <c r="O23" i="40"/>
  <c r="K18" i="5"/>
  <c r="K18" i="41" s="1"/>
  <c r="K49" i="5"/>
  <c r="K49" i="41" s="1"/>
  <c r="K41" i="5"/>
  <c r="K41" i="41" s="1"/>
  <c r="K26" i="5"/>
  <c r="K26" i="41" s="1"/>
  <c r="K19" i="7"/>
  <c r="K59" i="5"/>
  <c r="K59" i="41" s="1"/>
  <c r="K65" i="5"/>
  <c r="K65" i="41" s="1"/>
  <c r="K28" i="7"/>
  <c r="K17" i="50"/>
  <c r="K38" i="12"/>
  <c r="K25" i="7"/>
  <c r="P59" i="11"/>
  <c r="O59" i="96"/>
  <c r="K22" i="44"/>
  <c r="K22" i="6" s="1"/>
  <c r="K59" i="95"/>
  <c r="K59" i="96"/>
  <c r="K27" i="7"/>
  <c r="K31" i="12"/>
  <c r="M31" i="93"/>
  <c r="M31" i="94"/>
  <c r="K65" i="11"/>
  <c r="K28" i="8"/>
  <c r="K28" i="47" s="1"/>
  <c r="K26" i="7"/>
  <c r="K18" i="7"/>
  <c r="K19" i="8"/>
  <c r="K19" i="47" s="1"/>
  <c r="K27" i="8"/>
  <c r="K27" i="47" s="1"/>
  <c r="M32" i="93"/>
  <c r="M32" i="94"/>
  <c r="K23" i="7"/>
  <c r="K31" i="95"/>
  <c r="K31" i="96"/>
  <c r="M31" i="95"/>
  <c r="M31" i="96"/>
  <c r="O22" i="9"/>
  <c r="O22" i="49"/>
  <c r="K44" i="11"/>
  <c r="M19" i="91"/>
  <c r="M19" i="92"/>
  <c r="K22" i="9"/>
  <c r="K22" i="49"/>
  <c r="K19" i="13"/>
  <c r="K17" i="8"/>
  <c r="K17" i="47" s="1"/>
  <c r="K29" i="8"/>
  <c r="K29" i="102" s="1"/>
  <c r="M58" i="93"/>
  <c r="M58" i="94"/>
  <c r="K22" i="8"/>
  <c r="K22" i="47" s="1"/>
  <c r="M29" i="93"/>
  <c r="M29" i="94"/>
  <c r="M55" i="95"/>
  <c r="M55" i="96"/>
  <c r="K20" i="9"/>
  <c r="K20" i="49"/>
  <c r="K42" i="13"/>
  <c r="K17" i="11"/>
  <c r="K53" i="11"/>
  <c r="K36" i="11"/>
  <c r="K18" i="9"/>
  <c r="K18" i="49"/>
  <c r="M25" i="94"/>
  <c r="M25" i="93"/>
  <c r="K18" i="11"/>
  <c r="K27" i="12"/>
  <c r="K43" i="12"/>
  <c r="K45" i="11"/>
  <c r="P43" i="95"/>
  <c r="P43" i="96"/>
  <c r="M35" i="95"/>
  <c r="M35" i="96"/>
  <c r="M21" i="93"/>
  <c r="M21" i="94"/>
  <c r="M25" i="96"/>
  <c r="M25" i="95"/>
  <c r="K33" i="11"/>
  <c r="M24" i="94"/>
  <c r="M24" i="93"/>
  <c r="K25" i="11"/>
  <c r="K47" i="92"/>
  <c r="M47" i="95"/>
  <c r="M47" i="96"/>
  <c r="O43" i="95"/>
  <c r="O43" i="96"/>
  <c r="K26" i="11"/>
  <c r="K58" i="13"/>
  <c r="M63" i="95"/>
  <c r="M63" i="96"/>
  <c r="M65" i="93"/>
  <c r="M65" i="94"/>
  <c r="P25" i="12"/>
  <c r="M51" i="95"/>
  <c r="M51" i="96"/>
  <c r="K43" i="95"/>
  <c r="K43" i="96"/>
  <c r="K63" i="11"/>
  <c r="O63" i="95"/>
  <c r="K28" i="13"/>
  <c r="K56" i="11"/>
  <c r="P27" i="96"/>
  <c r="K61" i="11"/>
  <c r="K21" i="11"/>
  <c r="K20" i="12"/>
  <c r="P45" i="12"/>
  <c r="O45" i="94"/>
  <c r="M57" i="93"/>
  <c r="M57" i="94"/>
  <c r="K50" i="11"/>
  <c r="K40" i="12"/>
  <c r="K54" i="11"/>
  <c r="K18" i="12"/>
  <c r="K33" i="13"/>
  <c r="M28" i="93"/>
  <c r="M28" i="94"/>
  <c r="K22" i="12"/>
  <c r="K41" i="11"/>
  <c r="M45" i="93"/>
  <c r="M45" i="94"/>
  <c r="K66" i="11"/>
  <c r="K16" i="96"/>
  <c r="K16" i="95"/>
  <c r="K28" i="94"/>
  <c r="K60" i="11"/>
  <c r="K37" i="11"/>
  <c r="M26" i="91"/>
  <c r="M26" i="92"/>
  <c r="K28" i="11"/>
  <c r="K34" i="93"/>
  <c r="K34" i="94"/>
  <c r="M31" i="91"/>
  <c r="M31" i="92"/>
  <c r="M42" i="93"/>
  <c r="M42" i="94"/>
  <c r="M39" i="95"/>
  <c r="M39" i="96"/>
  <c r="K38" i="11"/>
  <c r="K32" i="13"/>
  <c r="K67" i="12"/>
  <c r="K62" i="13"/>
  <c r="K47" i="12"/>
  <c r="K54" i="12"/>
  <c r="K62" i="12"/>
  <c r="M63" i="93"/>
  <c r="M63" i="94"/>
  <c r="O16" i="95"/>
  <c r="M20" i="93"/>
  <c r="M20" i="94"/>
  <c r="M16" i="96"/>
  <c r="M16" i="95"/>
  <c r="K45" i="93"/>
  <c r="K45" i="94"/>
  <c r="K38" i="91"/>
  <c r="K26" i="12"/>
  <c r="M55" i="93"/>
  <c r="M55" i="94"/>
  <c r="M37" i="93"/>
  <c r="M37" i="94"/>
  <c r="M33" i="93"/>
  <c r="M33" i="94"/>
  <c r="M49" i="93"/>
  <c r="M49" i="94"/>
  <c r="K50" i="93"/>
  <c r="K50" i="94"/>
  <c r="O66" i="94"/>
  <c r="K18" i="13"/>
  <c r="K17" i="13"/>
  <c r="K65" i="13"/>
  <c r="K45" i="13"/>
  <c r="K46" i="12"/>
  <c r="K51" i="12"/>
  <c r="M39" i="93"/>
  <c r="M39" i="94"/>
  <c r="M35" i="93"/>
  <c r="M35" i="94"/>
  <c r="K39" i="13"/>
  <c r="M39" i="91"/>
  <c r="M39" i="92"/>
  <c r="K66" i="94"/>
  <c r="P48" i="13"/>
  <c r="M64" i="93"/>
  <c r="M64" i="94"/>
  <c r="K20" i="13"/>
  <c r="K52" i="12"/>
  <c r="K44" i="12"/>
  <c r="M38" i="91"/>
  <c r="M38" i="92"/>
  <c r="M23" i="91"/>
  <c r="M23" i="92"/>
  <c r="K16" i="12"/>
  <c r="M48" i="91"/>
  <c r="M48" i="92"/>
  <c r="K54" i="13"/>
  <c r="K68" i="12"/>
  <c r="K60" i="12"/>
  <c r="K41" i="13"/>
  <c r="K30" i="12"/>
  <c r="M16" i="94"/>
  <c r="M16" i="93"/>
  <c r="O61" i="94"/>
  <c r="M69" i="93"/>
  <c r="M69" i="94"/>
  <c r="P50" i="12"/>
  <c r="O50" i="94"/>
  <c r="M53" i="93"/>
  <c r="M53" i="94"/>
  <c r="K61" i="93"/>
  <c r="K61" i="94"/>
  <c r="M44" i="93"/>
  <c r="M44" i="94"/>
  <c r="K40" i="13"/>
  <c r="M51" i="91"/>
  <c r="M51" i="92"/>
  <c r="K66" i="13"/>
  <c r="K37" i="13"/>
  <c r="K53" i="13"/>
  <c r="K25" i="92"/>
  <c r="M27" i="92"/>
  <c r="M27" i="91"/>
  <c r="K35" i="13"/>
  <c r="K67" i="13"/>
  <c r="K44" i="13"/>
  <c r="P42" i="5"/>
  <c r="P42" i="41" s="1"/>
  <c r="K30" i="13"/>
  <c r="K21" i="13"/>
  <c r="K57" i="13"/>
  <c r="M25" i="92"/>
  <c r="M25" i="91"/>
  <c r="K50" i="13"/>
  <c r="M59" i="91"/>
  <c r="M59" i="92"/>
  <c r="M35" i="91"/>
  <c r="M35" i="92"/>
  <c r="M63" i="91"/>
  <c r="M63" i="92"/>
  <c r="K56" i="91"/>
  <c r="K56" i="92"/>
  <c r="K34" i="5"/>
  <c r="K34" i="41" s="1"/>
  <c r="P29" i="12"/>
  <c r="K15" i="4"/>
  <c r="K15" i="40" s="1"/>
  <c r="M37" i="44"/>
  <c r="O16" i="93"/>
  <c r="K57" i="5"/>
  <c r="K57" i="41" s="1"/>
  <c r="M15" i="95"/>
  <c r="M15" i="96"/>
  <c r="K15" i="5"/>
  <c r="M15" i="6"/>
  <c r="M15" i="43"/>
  <c r="M15" i="41"/>
  <c r="M15" i="42"/>
  <c r="K15" i="8"/>
  <c r="K15" i="102" s="1"/>
  <c r="K15" i="7"/>
  <c r="K15" i="91"/>
  <c r="K15" i="92"/>
  <c r="M15" i="3"/>
  <c r="M15" i="38"/>
  <c r="O15" i="91"/>
  <c r="O15" i="92"/>
  <c r="K15" i="49"/>
  <c r="O15" i="49"/>
  <c r="K29" i="12"/>
  <c r="O50" i="93"/>
  <c r="K48" i="13"/>
  <c r="O31" i="94"/>
  <c r="O20" i="94"/>
  <c r="K20" i="4"/>
  <c r="P18" i="5"/>
  <c r="P18" i="41" s="1"/>
  <c r="K51" i="11"/>
  <c r="O45" i="93"/>
  <c r="P15" i="13"/>
  <c r="O25" i="95"/>
  <c r="K14" i="5"/>
  <c r="P15" i="5"/>
  <c r="P15" i="42" s="1"/>
  <c r="K18" i="8"/>
  <c r="K18" i="47" s="1"/>
  <c r="P61" i="5"/>
  <c r="P61" i="41" s="1"/>
  <c r="K14" i="12"/>
  <c r="O14" i="94"/>
  <c r="O49" i="94"/>
  <c r="K49" i="12"/>
  <c r="K25" i="12"/>
  <c r="O15" i="96"/>
  <c r="K15" i="11"/>
  <c r="O14" i="96"/>
  <c r="K14" i="11"/>
  <c r="K33" i="12"/>
  <c r="P57" i="5"/>
  <c r="P57" i="41" s="1"/>
  <c r="O41" i="94"/>
  <c r="K41" i="12"/>
  <c r="O16" i="38"/>
  <c r="K42" i="5"/>
  <c r="K42" i="41" s="1"/>
  <c r="P32" i="44"/>
  <c r="P32" i="6" s="1"/>
  <c r="P20" i="44"/>
  <c r="P20" i="6" s="1"/>
  <c r="M116" i="5"/>
  <c r="P23" i="5"/>
  <c r="P23" i="41" s="1"/>
  <c r="K57" i="12"/>
  <c r="O57" i="94"/>
  <c r="K17" i="12"/>
  <c r="M17" i="94"/>
  <c r="K21" i="12"/>
  <c r="O21" i="94"/>
  <c r="O65" i="94"/>
  <c r="K65" i="12"/>
  <c r="K53" i="12"/>
  <c r="O53" i="94"/>
  <c r="K37" i="12"/>
  <c r="O37" i="94"/>
  <c r="M23" i="50"/>
  <c r="M22" i="10"/>
  <c r="K63" i="13"/>
  <c r="O63" i="92"/>
  <c r="O59" i="95"/>
  <c r="O55" i="96"/>
  <c r="K55" i="11"/>
  <c r="O39" i="96"/>
  <c r="K39" i="11"/>
  <c r="M23" i="95"/>
  <c r="K47" i="11"/>
  <c r="O47" i="96"/>
  <c r="O35" i="96"/>
  <c r="K35" i="11"/>
  <c r="K23" i="11"/>
  <c r="O39" i="92"/>
  <c r="K27" i="44"/>
  <c r="K27" i="100" s="1"/>
  <c r="K14" i="7"/>
  <c r="O42" i="94"/>
  <c r="K42" i="12"/>
  <c r="O58" i="94"/>
  <c r="K58" i="12"/>
  <c r="K43" i="5"/>
  <c r="K43" i="41" s="1"/>
  <c r="K64" i="12"/>
  <c r="O19" i="92"/>
  <c r="P18" i="44"/>
  <c r="P18" i="6" s="1"/>
  <c r="K43" i="13"/>
  <c r="O27" i="91"/>
  <c r="K27" i="13"/>
  <c r="K31" i="13"/>
  <c r="O31" i="92"/>
  <c r="K51" i="13"/>
  <c r="O59" i="92"/>
  <c r="K59" i="13"/>
  <c r="O35" i="92"/>
  <c r="M67" i="91"/>
  <c r="M43" i="91"/>
  <c r="K23" i="13"/>
  <c r="O23" i="92"/>
  <c r="M55" i="91"/>
  <c r="M47" i="91"/>
  <c r="K55" i="13"/>
  <c r="P56" i="5"/>
  <c r="M29" i="4"/>
  <c r="K24" i="8"/>
  <c r="O25" i="39"/>
  <c r="K25" i="4"/>
  <c r="K14" i="3"/>
  <c r="O39" i="94"/>
  <c r="K39" i="12"/>
  <c r="K71" i="5"/>
  <c r="K71" i="41" s="1"/>
  <c r="M19" i="93"/>
  <c r="M51" i="93"/>
  <c r="K19" i="12"/>
  <c r="M21" i="95"/>
  <c r="M19" i="45"/>
  <c r="M41" i="95"/>
  <c r="M16" i="49"/>
  <c r="K19" i="10"/>
  <c r="K19" i="104" s="1"/>
  <c r="K16" i="50"/>
  <c r="M61" i="95"/>
  <c r="K14" i="10"/>
  <c r="K14" i="51" s="1"/>
  <c r="M21" i="9"/>
  <c r="M46" i="93"/>
  <c r="K21" i="50"/>
  <c r="P67" i="5"/>
  <c r="P67" i="41" s="1"/>
  <c r="M28" i="95"/>
  <c r="M48" i="95"/>
  <c r="M62" i="93"/>
  <c r="M30" i="93"/>
  <c r="M25" i="46"/>
  <c r="K27" i="4"/>
  <c r="O27" i="39"/>
  <c r="M50" i="91"/>
  <c r="O26" i="92"/>
  <c r="K48" i="11"/>
  <c r="K26" i="13"/>
  <c r="M57" i="91"/>
  <c r="M41" i="91"/>
  <c r="M22" i="93"/>
  <c r="O19" i="40"/>
  <c r="M60" i="93"/>
  <c r="M37" i="95"/>
  <c r="M57" i="95"/>
  <c r="M29" i="95"/>
  <c r="M23" i="45"/>
  <c r="M68" i="93"/>
  <c r="K56" i="12"/>
  <c r="M56" i="93"/>
  <c r="M53" i="95"/>
  <c r="M27" i="46"/>
  <c r="K57" i="11"/>
  <c r="M45" i="95"/>
  <c r="K29" i="11"/>
  <c r="M38" i="93"/>
  <c r="M18" i="93"/>
  <c r="M26" i="93"/>
  <c r="M21" i="45"/>
  <c r="K61" i="13"/>
  <c r="M49" i="91"/>
  <c r="M37" i="91"/>
  <c r="M29" i="91"/>
  <c r="K16" i="8"/>
  <c r="M53" i="91"/>
  <c r="M45" i="91"/>
  <c r="M33" i="91"/>
  <c r="M54" i="93"/>
  <c r="M61" i="91"/>
  <c r="K49" i="13"/>
  <c r="K29" i="13"/>
  <c r="M17" i="92"/>
  <c r="M16" i="48"/>
  <c r="K15" i="12"/>
  <c r="M21" i="91"/>
  <c r="K25" i="8"/>
  <c r="K25" i="47" s="1"/>
  <c r="K20" i="8"/>
  <c r="K20" i="47" s="1"/>
  <c r="M17" i="46"/>
  <c r="M15" i="93"/>
  <c r="M65" i="91"/>
  <c r="O35" i="93"/>
  <c r="P19" i="3"/>
  <c r="M67" i="93"/>
  <c r="K23" i="12"/>
  <c r="M15" i="45"/>
  <c r="O38" i="91"/>
  <c r="M62" i="91"/>
  <c r="M60" i="95"/>
  <c r="M23" i="93"/>
  <c r="M47" i="93"/>
  <c r="M24" i="46"/>
  <c r="M62" i="95"/>
  <c r="K62" i="11"/>
  <c r="K24" i="7"/>
  <c r="M46" i="95"/>
  <c r="K60" i="13"/>
  <c r="M60" i="91"/>
  <c r="K46" i="11"/>
  <c r="P17" i="4"/>
  <c r="O17" i="40"/>
  <c r="M32" i="91"/>
  <c r="P38" i="5"/>
  <c r="P38" i="41" s="1"/>
  <c r="M68" i="91"/>
  <c r="M24" i="92"/>
  <c r="M22" i="95"/>
  <c r="K16" i="13"/>
  <c r="M30" i="95"/>
  <c r="M16" i="46"/>
  <c r="M40" i="91"/>
  <c r="M16" i="92"/>
  <c r="K30" i="11"/>
  <c r="K16" i="7"/>
  <c r="P30" i="5"/>
  <c r="P30" i="41" s="1"/>
  <c r="P69" i="5"/>
  <c r="P69" i="41" s="1"/>
  <c r="K68" i="13"/>
  <c r="K24" i="13"/>
  <c r="M54" i="95"/>
  <c r="K22" i="11"/>
  <c r="M28" i="45"/>
  <c r="M52" i="93"/>
  <c r="P25" i="5"/>
  <c r="P25" i="41" s="1"/>
  <c r="M38" i="95"/>
  <c r="M48" i="93"/>
  <c r="M36" i="94"/>
  <c r="K49" i="11"/>
  <c r="P34" i="5"/>
  <c r="N29" i="39"/>
  <c r="G16" i="34" s="1"/>
  <c r="G18" i="2" s="1"/>
  <c r="M65" i="95"/>
  <c r="M33" i="95"/>
  <c r="K48" i="12"/>
  <c r="K36" i="12"/>
  <c r="M49" i="95"/>
  <c r="M17" i="96"/>
  <c r="O23" i="38"/>
  <c r="M40" i="93"/>
  <c r="M27" i="94"/>
  <c r="M73" i="12"/>
  <c r="M54" i="91"/>
  <c r="M18" i="91"/>
  <c r="M36" i="96"/>
  <c r="M24" i="96"/>
  <c r="M18" i="45"/>
  <c r="P44" i="5"/>
  <c r="P44" i="41" s="1"/>
  <c r="M14" i="91"/>
  <c r="P22" i="4"/>
  <c r="P22" i="98" s="1"/>
  <c r="O22" i="39"/>
  <c r="O16" i="40"/>
  <c r="M58" i="91"/>
  <c r="K46" i="13"/>
  <c r="K34" i="13"/>
  <c r="K22" i="13"/>
  <c r="M59" i="93"/>
  <c r="K64" i="11"/>
  <c r="K52" i="11"/>
  <c r="K40" i="11"/>
  <c r="M32" i="95"/>
  <c r="M20" i="95"/>
  <c r="K26" i="8"/>
  <c r="M22" i="45"/>
  <c r="K20" i="3"/>
  <c r="M46" i="91"/>
  <c r="M34" i="91"/>
  <c r="M22" i="91"/>
  <c r="K59" i="12"/>
  <c r="O27" i="93"/>
  <c r="M64" i="95"/>
  <c r="M52" i="95"/>
  <c r="M40" i="95"/>
  <c r="K32" i="11"/>
  <c r="K20" i="11"/>
  <c r="K22" i="7"/>
  <c r="N116" i="41"/>
  <c r="G17" i="34" s="1"/>
  <c r="G21" i="2" s="1"/>
  <c r="M66" i="91"/>
  <c r="M42" i="91"/>
  <c r="M30" i="91"/>
  <c r="M43" i="93"/>
  <c r="M56" i="95"/>
  <c r="M44" i="95"/>
  <c r="M26" i="45"/>
  <c r="M15" i="47"/>
  <c r="O14" i="39"/>
  <c r="P70" i="5"/>
  <c r="P70" i="41" s="1"/>
  <c r="M50" i="95"/>
  <c r="O20" i="9"/>
  <c r="P20" i="50"/>
  <c r="M28" i="91"/>
  <c r="M18" i="95"/>
  <c r="M67" i="11"/>
  <c r="K52" i="13"/>
  <c r="K64" i="13"/>
  <c r="M66" i="95"/>
  <c r="M34" i="95"/>
  <c r="P21" i="5"/>
  <c r="P21" i="41" s="1"/>
  <c r="M44" i="91"/>
  <c r="K34" i="11"/>
  <c r="K69" i="13"/>
  <c r="K36" i="13"/>
  <c r="K58" i="11"/>
  <c r="K20" i="7"/>
  <c r="M30" i="8"/>
  <c r="P58" i="5"/>
  <c r="O22" i="3"/>
  <c r="K22" i="3"/>
  <c r="M64" i="91"/>
  <c r="M20" i="91"/>
  <c r="M74" i="13"/>
  <c r="K42" i="11"/>
  <c r="M69" i="91"/>
  <c r="M36" i="92"/>
  <c r="M58" i="95"/>
  <c r="M26" i="95"/>
  <c r="M20" i="45"/>
  <c r="M29" i="7"/>
  <c r="O15" i="38"/>
  <c r="M52" i="91"/>
  <c r="M22" i="3"/>
  <c r="M42" i="95"/>
  <c r="P22" i="5"/>
  <c r="P22" i="41" s="1"/>
  <c r="P33" i="44"/>
  <c r="P63" i="5"/>
  <c r="P63" i="41" s="1"/>
  <c r="P29" i="5"/>
  <c r="P29" i="41" s="1"/>
  <c r="P22" i="50"/>
  <c r="P35" i="44"/>
  <c r="P35" i="6" s="1"/>
  <c r="M21" i="3"/>
  <c r="N25" i="3"/>
  <c r="K21" i="3"/>
  <c r="P21" i="10"/>
  <c r="P21" i="104" s="1"/>
  <c r="P34" i="41" l="1"/>
  <c r="K55" i="93"/>
  <c r="K24" i="39"/>
  <c r="K24" i="98"/>
  <c r="K14" i="40"/>
  <c r="K14" i="98"/>
  <c r="A14" i="99"/>
  <c r="P116" i="99"/>
  <c r="P15" i="6"/>
  <c r="A15" i="6" s="1"/>
  <c r="A14" i="43"/>
  <c r="A14" i="6"/>
  <c r="A14" i="49"/>
  <c r="P20" i="5"/>
  <c r="P20" i="41" s="1"/>
  <c r="P66" i="12"/>
  <c r="P66" i="5"/>
  <c r="P15" i="50"/>
  <c r="P15" i="9" s="1"/>
  <c r="O15" i="39"/>
  <c r="K14" i="39"/>
  <c r="P15" i="10"/>
  <c r="P15" i="51" s="1"/>
  <c r="P61" i="12"/>
  <c r="K69" i="94"/>
  <c r="O31" i="95"/>
  <c r="P19" i="95"/>
  <c r="O32" i="93"/>
  <c r="O15" i="52"/>
  <c r="O14" i="49"/>
  <c r="P24" i="5"/>
  <c r="P24" i="41" s="1"/>
  <c r="K15" i="52"/>
  <c r="K24" i="94"/>
  <c r="K26" i="40"/>
  <c r="K18" i="40"/>
  <c r="P25" i="13"/>
  <c r="P16" i="4"/>
  <c r="P16" i="40" s="1"/>
  <c r="P47" i="5"/>
  <c r="P47" i="41" s="1"/>
  <c r="P29" i="44"/>
  <c r="P29" i="100" s="1"/>
  <c r="O21" i="39"/>
  <c r="P35" i="12"/>
  <c r="P35" i="94" s="1"/>
  <c r="O25" i="92"/>
  <c r="K63" i="93"/>
  <c r="P14" i="9"/>
  <c r="P21" i="4"/>
  <c r="P21" i="40" s="1"/>
  <c r="P28" i="12"/>
  <c r="O55" i="93"/>
  <c r="O47" i="92"/>
  <c r="P28" i="5"/>
  <c r="P28" i="41" s="1"/>
  <c r="P47" i="13"/>
  <c r="P47" i="92" s="1"/>
  <c r="P34" i="12"/>
  <c r="P17" i="10"/>
  <c r="P17" i="51" s="1"/>
  <c r="P18" i="9"/>
  <c r="O18" i="9"/>
  <c r="P35" i="5"/>
  <c r="P35" i="41" s="1"/>
  <c r="K35" i="93"/>
  <c r="P26" i="4"/>
  <c r="P26" i="40" s="1"/>
  <c r="P56" i="91"/>
  <c r="O26" i="40"/>
  <c r="P64" i="5"/>
  <c r="P64" i="41" s="1"/>
  <c r="P16" i="5"/>
  <c r="P16" i="41" s="1"/>
  <c r="O18" i="39"/>
  <c r="K32" i="93"/>
  <c r="P19" i="5"/>
  <c r="O28" i="39"/>
  <c r="P18" i="4"/>
  <c r="P18" i="39" s="1"/>
  <c r="P14" i="4"/>
  <c r="P23" i="44"/>
  <c r="P23" i="6" s="1"/>
  <c r="O18" i="49"/>
  <c r="P50" i="5"/>
  <c r="P50" i="41" s="1"/>
  <c r="P38" i="13"/>
  <c r="P38" i="91" s="1"/>
  <c r="P31" i="11"/>
  <c r="P31" i="95" s="1"/>
  <c r="P27" i="5"/>
  <c r="P27" i="41" s="1"/>
  <c r="P18" i="10"/>
  <c r="P18" i="51" s="1"/>
  <c r="P32" i="12"/>
  <c r="P32" i="94" s="1"/>
  <c r="P55" i="12"/>
  <c r="P55" i="94" s="1"/>
  <c r="O34" i="93"/>
  <c r="P40" i="5"/>
  <c r="P40" i="41" s="1"/>
  <c r="P31" i="5"/>
  <c r="P31" i="41" s="1"/>
  <c r="P28" i="4"/>
  <c r="P28" i="39" s="1"/>
  <c r="P39" i="5"/>
  <c r="P39" i="41" s="1"/>
  <c r="O15" i="40"/>
  <c r="O24" i="94"/>
  <c r="O28" i="93"/>
  <c r="P21" i="8"/>
  <c r="P16" i="10"/>
  <c r="P16" i="51" s="1"/>
  <c r="P45" i="5"/>
  <c r="P45" i="41" s="1"/>
  <c r="P24" i="12"/>
  <c r="P24" i="94" s="1"/>
  <c r="O69" i="93"/>
  <c r="P69" i="12"/>
  <c r="P69" i="94" s="1"/>
  <c r="P63" i="12"/>
  <c r="P63" i="93" s="1"/>
  <c r="P34" i="44"/>
  <c r="P34" i="6" s="1"/>
  <c r="P48" i="5"/>
  <c r="P48" i="41" s="1"/>
  <c r="O63" i="93"/>
  <c r="P46" i="5"/>
  <c r="O19" i="9"/>
  <c r="P51" i="5"/>
  <c r="P51" i="41" s="1"/>
  <c r="K15" i="43"/>
  <c r="P16" i="11"/>
  <c r="P16" i="96" s="1"/>
  <c r="O16" i="96"/>
  <c r="P19" i="9"/>
  <c r="O14" i="52"/>
  <c r="O14" i="51"/>
  <c r="P20" i="10"/>
  <c r="P20" i="104" s="1"/>
  <c r="P24" i="4"/>
  <c r="P17" i="5"/>
  <c r="P17" i="41" s="1"/>
  <c r="P65" i="5"/>
  <c r="P65" i="41" s="1"/>
  <c r="P20" i="4"/>
  <c r="P20" i="39" s="1"/>
  <c r="K19" i="9"/>
  <c r="K28" i="40"/>
  <c r="O24" i="40"/>
  <c r="P26" i="44"/>
  <c r="P26" i="6" s="1"/>
  <c r="O20" i="93"/>
  <c r="O19" i="49"/>
  <c r="M22" i="51"/>
  <c r="F22" i="34" s="1"/>
  <c r="F36" i="2" s="1"/>
  <c r="M116" i="41"/>
  <c r="F17" i="34" s="1"/>
  <c r="F21" i="2" s="1"/>
  <c r="O20" i="39"/>
  <c r="P52" i="5"/>
  <c r="P52" i="41" s="1"/>
  <c r="P32" i="5"/>
  <c r="K15" i="39"/>
  <c r="O31" i="93"/>
  <c r="M37" i="43"/>
  <c r="F18" i="36" s="1"/>
  <c r="F26" i="2" s="1"/>
  <c r="M25" i="38"/>
  <c r="F15" i="36" s="1"/>
  <c r="F17" i="2" s="1"/>
  <c r="M116" i="42"/>
  <c r="F17" i="36" s="1"/>
  <c r="F23" i="2" s="1"/>
  <c r="P20" i="12"/>
  <c r="P20" i="93" s="1"/>
  <c r="O16" i="94"/>
  <c r="M23" i="49"/>
  <c r="F21" i="36" s="1"/>
  <c r="F35" i="2" s="1"/>
  <c r="M29" i="40"/>
  <c r="F16" i="36" s="1"/>
  <c r="F20" i="2" s="1"/>
  <c r="M74" i="92"/>
  <c r="F25" i="36" s="1"/>
  <c r="F47" i="2" s="1"/>
  <c r="M30" i="48"/>
  <c r="F20" i="36" s="1"/>
  <c r="F32" i="2" s="1"/>
  <c r="M73" i="94"/>
  <c r="F24" i="36" s="1"/>
  <c r="F44" i="2" s="1"/>
  <c r="M22" i="52"/>
  <c r="F22" i="36" s="1"/>
  <c r="F38" i="2" s="1"/>
  <c r="M29" i="46"/>
  <c r="F19" i="36" s="1"/>
  <c r="F29" i="2" s="1"/>
  <c r="M67" i="96"/>
  <c r="F23" i="36" s="1"/>
  <c r="F41" i="2" s="1"/>
  <c r="P14" i="41"/>
  <c r="P14" i="42"/>
  <c r="K14" i="45"/>
  <c r="K14" i="46"/>
  <c r="O14" i="45"/>
  <c r="O14" i="46"/>
  <c r="K14" i="41"/>
  <c r="K14" i="42"/>
  <c r="O14" i="41"/>
  <c r="O14" i="42"/>
  <c r="K14" i="52"/>
  <c r="K14" i="47"/>
  <c r="K14" i="48"/>
  <c r="P14" i="47"/>
  <c r="P14" i="48"/>
  <c r="K14" i="95"/>
  <c r="K14" i="96"/>
  <c r="K14" i="93"/>
  <c r="K14" i="94"/>
  <c r="O14" i="91"/>
  <c r="O14" i="92"/>
  <c r="M37" i="6"/>
  <c r="F18" i="34" s="1"/>
  <c r="F24" i="2" s="1"/>
  <c r="K14" i="91"/>
  <c r="K14" i="92"/>
  <c r="M29" i="39"/>
  <c r="F16" i="34" s="1"/>
  <c r="F18" i="2" s="1"/>
  <c r="P49" i="5"/>
  <c r="P49" i="41" s="1"/>
  <c r="O25" i="96"/>
  <c r="P31" i="12"/>
  <c r="P31" i="94" s="1"/>
  <c r="O17" i="9"/>
  <c r="P17" i="50"/>
  <c r="O17" i="49"/>
  <c r="P14" i="7"/>
  <c r="P25" i="11"/>
  <c r="P25" i="95" s="1"/>
  <c r="I26" i="36"/>
  <c r="D11" i="36" s="1"/>
  <c r="P16" i="12"/>
  <c r="P16" i="93" s="1"/>
  <c r="P18" i="40"/>
  <c r="P26" i="39"/>
  <c r="K24" i="40"/>
  <c r="K27" i="40"/>
  <c r="K27" i="39"/>
  <c r="K19" i="39"/>
  <c r="K19" i="40"/>
  <c r="K23" i="3"/>
  <c r="K23" i="38"/>
  <c r="K25" i="40"/>
  <c r="K25" i="39"/>
  <c r="P36" i="5"/>
  <c r="K20" i="39"/>
  <c r="K20" i="40"/>
  <c r="P33" i="5"/>
  <c r="P33" i="41" s="1"/>
  <c r="P22" i="39"/>
  <c r="P22" i="40"/>
  <c r="K24" i="46"/>
  <c r="K24" i="45"/>
  <c r="K17" i="46"/>
  <c r="K17" i="45"/>
  <c r="O24" i="96"/>
  <c r="O24" i="95"/>
  <c r="P17" i="40"/>
  <c r="P17" i="39"/>
  <c r="O24" i="46"/>
  <c r="O24" i="45"/>
  <c r="O21" i="45"/>
  <c r="O21" i="46"/>
  <c r="O17" i="46"/>
  <c r="O17" i="45"/>
  <c r="K21" i="45"/>
  <c r="K21" i="46"/>
  <c r="K24" i="96"/>
  <c r="K24" i="95"/>
  <c r="K22" i="45"/>
  <c r="K22" i="46"/>
  <c r="P27" i="44"/>
  <c r="P27" i="100" s="1"/>
  <c r="O19" i="45"/>
  <c r="O19" i="46"/>
  <c r="K19" i="45"/>
  <c r="K19" i="46"/>
  <c r="O22" i="45"/>
  <c r="O22" i="46"/>
  <c r="O28" i="45"/>
  <c r="O28" i="46"/>
  <c r="O38" i="93"/>
  <c r="O38" i="94"/>
  <c r="P59" i="95"/>
  <c r="P59" i="96"/>
  <c r="K25" i="46"/>
  <c r="K25" i="45"/>
  <c r="K38" i="93"/>
  <c r="K38" i="94"/>
  <c r="K17" i="49"/>
  <c r="K17" i="9"/>
  <c r="K28" i="45"/>
  <c r="K28" i="46"/>
  <c r="O25" i="46"/>
  <c r="O25" i="45"/>
  <c r="P22" i="44"/>
  <c r="P22" i="6" s="1"/>
  <c r="A22" i="6" s="1"/>
  <c r="P20" i="7"/>
  <c r="P20" i="46" s="1"/>
  <c r="O20" i="46"/>
  <c r="K16" i="48"/>
  <c r="O23" i="45"/>
  <c r="O23" i="46"/>
  <c r="K20" i="45"/>
  <c r="K20" i="46"/>
  <c r="K16" i="46"/>
  <c r="K16" i="45"/>
  <c r="P31" i="96"/>
  <c r="K23" i="45"/>
  <c r="K23" i="46"/>
  <c r="K26" i="45"/>
  <c r="K26" i="46"/>
  <c r="K31" i="93"/>
  <c r="K31" i="94"/>
  <c r="K27" i="46"/>
  <c r="K27" i="45"/>
  <c r="P28" i="8"/>
  <c r="P28" i="47" s="1"/>
  <c r="O26" i="45"/>
  <c r="O26" i="46"/>
  <c r="O65" i="95"/>
  <c r="O65" i="96"/>
  <c r="P18" i="8"/>
  <c r="P18" i="47" s="1"/>
  <c r="O18" i="45"/>
  <c r="O18" i="46"/>
  <c r="O16" i="46"/>
  <c r="O16" i="45"/>
  <c r="O16" i="48"/>
  <c r="O27" i="46"/>
  <c r="O27" i="45"/>
  <c r="K18" i="45"/>
  <c r="K18" i="46"/>
  <c r="K65" i="95"/>
  <c r="K65" i="96"/>
  <c r="K58" i="93"/>
  <c r="K58" i="94"/>
  <c r="O44" i="95"/>
  <c r="O44" i="96"/>
  <c r="K19" i="91"/>
  <c r="K19" i="92"/>
  <c r="K44" i="95"/>
  <c r="K44" i="96"/>
  <c r="P22" i="9"/>
  <c r="P22" i="49"/>
  <c r="O53" i="95"/>
  <c r="O53" i="96"/>
  <c r="K21" i="9"/>
  <c r="K21" i="49"/>
  <c r="K55" i="95"/>
  <c r="K55" i="96"/>
  <c r="O29" i="93"/>
  <c r="O29" i="94"/>
  <c r="K36" i="96"/>
  <c r="K36" i="95"/>
  <c r="K53" i="95"/>
  <c r="K53" i="96"/>
  <c r="K17" i="96"/>
  <c r="K17" i="95"/>
  <c r="O36" i="96"/>
  <c r="O36" i="95"/>
  <c r="O17" i="96"/>
  <c r="O17" i="95"/>
  <c r="K16" i="49"/>
  <c r="K16" i="9"/>
  <c r="P20" i="9"/>
  <c r="P20" i="49"/>
  <c r="O16" i="49"/>
  <c r="O16" i="9"/>
  <c r="P29" i="93"/>
  <c r="P29" i="94"/>
  <c r="K42" i="91"/>
  <c r="K42" i="92"/>
  <c r="O42" i="91"/>
  <c r="O42" i="92"/>
  <c r="O21" i="9"/>
  <c r="O21" i="49"/>
  <c r="K29" i="93"/>
  <c r="K29" i="94"/>
  <c r="O26" i="95"/>
  <c r="O26" i="96"/>
  <c r="K64" i="91"/>
  <c r="K64" i="92"/>
  <c r="K29" i="95"/>
  <c r="K29" i="96"/>
  <c r="K35" i="95"/>
  <c r="K35" i="96"/>
  <c r="K47" i="95"/>
  <c r="K47" i="96"/>
  <c r="K21" i="93"/>
  <c r="K21" i="94"/>
  <c r="O63" i="96"/>
  <c r="P63" i="11"/>
  <c r="K52" i="95"/>
  <c r="K52" i="96"/>
  <c r="O20" i="95"/>
  <c r="O20" i="96"/>
  <c r="K30" i="95"/>
  <c r="K30" i="96"/>
  <c r="O29" i="91"/>
  <c r="O29" i="92"/>
  <c r="O57" i="95"/>
  <c r="O57" i="96"/>
  <c r="O45" i="95"/>
  <c r="O45" i="96"/>
  <c r="K41" i="93"/>
  <c r="K41" i="94"/>
  <c r="K25" i="94"/>
  <c r="K25" i="93"/>
  <c r="P25" i="94"/>
  <c r="P25" i="93"/>
  <c r="O51" i="95"/>
  <c r="O51" i="96"/>
  <c r="K63" i="95"/>
  <c r="K63" i="96"/>
  <c r="K25" i="96"/>
  <c r="K25" i="95"/>
  <c r="K33" i="95"/>
  <c r="K33" i="96"/>
  <c r="K43" i="93"/>
  <c r="K43" i="94"/>
  <c r="K18" i="95"/>
  <c r="K18" i="96"/>
  <c r="O64" i="91"/>
  <c r="O64" i="92"/>
  <c r="O58" i="91"/>
  <c r="O58" i="92"/>
  <c r="K46" i="91"/>
  <c r="K46" i="92"/>
  <c r="O33" i="95"/>
  <c r="O33" i="96"/>
  <c r="O30" i="95"/>
  <c r="O30" i="96"/>
  <c r="K57" i="95"/>
  <c r="K57" i="96"/>
  <c r="K51" i="95"/>
  <c r="K51" i="96"/>
  <c r="P18" i="11"/>
  <c r="P18" i="96" s="1"/>
  <c r="O18" i="96"/>
  <c r="K20" i="95"/>
  <c r="K20" i="96"/>
  <c r="O43" i="93"/>
  <c r="O43" i="94"/>
  <c r="O52" i="95"/>
  <c r="O52" i="96"/>
  <c r="O46" i="91"/>
  <c r="O46" i="92"/>
  <c r="K29" i="91"/>
  <c r="K29" i="92"/>
  <c r="O29" i="95"/>
  <c r="O29" i="96"/>
  <c r="K65" i="93"/>
  <c r="K65" i="94"/>
  <c r="O25" i="94"/>
  <c r="O25" i="93"/>
  <c r="K58" i="91"/>
  <c r="K58" i="92"/>
  <c r="K26" i="95"/>
  <c r="K26" i="96"/>
  <c r="K45" i="95"/>
  <c r="K45" i="96"/>
  <c r="K27" i="94"/>
  <c r="K27" i="93"/>
  <c r="O34" i="95"/>
  <c r="O34" i="96"/>
  <c r="K64" i="95"/>
  <c r="K64" i="96"/>
  <c r="O38" i="95"/>
  <c r="O38" i="96"/>
  <c r="O40" i="93"/>
  <c r="O40" i="94"/>
  <c r="O32" i="91"/>
  <c r="O32" i="92"/>
  <c r="O54" i="93"/>
  <c r="O54" i="94"/>
  <c r="O37" i="95"/>
  <c r="O37" i="96"/>
  <c r="K48" i="95"/>
  <c r="K48" i="96"/>
  <c r="O61" i="95"/>
  <c r="O61" i="96"/>
  <c r="O23" i="95"/>
  <c r="O23" i="96"/>
  <c r="K39" i="95"/>
  <c r="K39" i="96"/>
  <c r="K58" i="95"/>
  <c r="K58" i="96"/>
  <c r="O56" i="95"/>
  <c r="O56" i="96"/>
  <c r="O32" i="95"/>
  <c r="O32" i="96"/>
  <c r="O49" i="95"/>
  <c r="O49" i="96"/>
  <c r="O54" i="95"/>
  <c r="O54" i="96"/>
  <c r="O47" i="93"/>
  <c r="O47" i="94"/>
  <c r="O49" i="91"/>
  <c r="O49" i="92"/>
  <c r="K56" i="93"/>
  <c r="K56" i="94"/>
  <c r="O56" i="93"/>
  <c r="O56" i="94"/>
  <c r="O28" i="95"/>
  <c r="O28" i="96"/>
  <c r="K26" i="91"/>
  <c r="K26" i="92"/>
  <c r="O48" i="95"/>
  <c r="O48" i="96"/>
  <c r="K31" i="91"/>
  <c r="K31" i="92"/>
  <c r="K42" i="93"/>
  <c r="K42" i="94"/>
  <c r="K47" i="93"/>
  <c r="K47" i="94"/>
  <c r="K67" i="93"/>
  <c r="K67" i="94"/>
  <c r="K38" i="95"/>
  <c r="K38" i="96"/>
  <c r="K37" i="95"/>
  <c r="K37" i="96"/>
  <c r="K66" i="95"/>
  <c r="K66" i="96"/>
  <c r="K41" i="95"/>
  <c r="K41" i="96"/>
  <c r="K18" i="93"/>
  <c r="K18" i="94"/>
  <c r="K54" i="95"/>
  <c r="K54" i="96"/>
  <c r="K50" i="95"/>
  <c r="K50" i="96"/>
  <c r="K20" i="93"/>
  <c r="K20" i="94"/>
  <c r="K61" i="95"/>
  <c r="K61" i="96"/>
  <c r="K56" i="95"/>
  <c r="K56" i="96"/>
  <c r="K42" i="95"/>
  <c r="K42" i="96"/>
  <c r="O58" i="95"/>
  <c r="O58" i="96"/>
  <c r="O66" i="95"/>
  <c r="O66" i="96"/>
  <c r="K32" i="95"/>
  <c r="K32" i="96"/>
  <c r="K40" i="95"/>
  <c r="K40" i="96"/>
  <c r="K49" i="95"/>
  <c r="K49" i="96"/>
  <c r="K22" i="95"/>
  <c r="K22" i="96"/>
  <c r="O22" i="95"/>
  <c r="O22" i="96"/>
  <c r="O46" i="95"/>
  <c r="O46" i="96"/>
  <c r="K62" i="95"/>
  <c r="K62" i="96"/>
  <c r="K23" i="93"/>
  <c r="K23" i="94"/>
  <c r="O23" i="93"/>
  <c r="O23" i="94"/>
  <c r="K49" i="91"/>
  <c r="K49" i="92"/>
  <c r="O22" i="93"/>
  <c r="O22" i="94"/>
  <c r="O21" i="95"/>
  <c r="O21" i="96"/>
  <c r="K57" i="93"/>
  <c r="K57" i="94"/>
  <c r="O50" i="95"/>
  <c r="O50" i="96"/>
  <c r="K34" i="95"/>
  <c r="K34" i="96"/>
  <c r="O42" i="95"/>
  <c r="O42" i="96"/>
  <c r="O28" i="91"/>
  <c r="O28" i="92"/>
  <c r="O40" i="95"/>
  <c r="O40" i="96"/>
  <c r="O64" i="95"/>
  <c r="O64" i="96"/>
  <c r="K46" i="95"/>
  <c r="K46" i="96"/>
  <c r="O62" i="95"/>
  <c r="O62" i="96"/>
  <c r="O62" i="91"/>
  <c r="O62" i="92"/>
  <c r="P28" i="93"/>
  <c r="P28" i="94"/>
  <c r="O60" i="95"/>
  <c r="O60" i="96"/>
  <c r="O67" i="93"/>
  <c r="O67" i="94"/>
  <c r="O18" i="93"/>
  <c r="O18" i="94"/>
  <c r="O33" i="91"/>
  <c r="O33" i="92"/>
  <c r="O62" i="93"/>
  <c r="O62" i="94"/>
  <c r="O41" i="95"/>
  <c r="O41" i="96"/>
  <c r="K23" i="95"/>
  <c r="K23" i="96"/>
  <c r="K62" i="93"/>
  <c r="K62" i="94"/>
  <c r="K54" i="93"/>
  <c r="K54" i="94"/>
  <c r="K62" i="91"/>
  <c r="K62" i="92"/>
  <c r="K32" i="91"/>
  <c r="K32" i="92"/>
  <c r="K28" i="95"/>
  <c r="K28" i="96"/>
  <c r="K60" i="95"/>
  <c r="K60" i="96"/>
  <c r="K22" i="93"/>
  <c r="K22" i="94"/>
  <c r="K33" i="91"/>
  <c r="K33" i="92"/>
  <c r="K40" i="93"/>
  <c r="K40" i="94"/>
  <c r="P45" i="93"/>
  <c r="P45" i="94"/>
  <c r="K21" i="95"/>
  <c r="K21" i="96"/>
  <c r="K28" i="91"/>
  <c r="K28" i="92"/>
  <c r="P20" i="13"/>
  <c r="O20" i="92"/>
  <c r="K59" i="93"/>
  <c r="K59" i="94"/>
  <c r="K48" i="93"/>
  <c r="K48" i="94"/>
  <c r="O43" i="91"/>
  <c r="O43" i="92"/>
  <c r="K64" i="93"/>
  <c r="K64" i="94"/>
  <c r="P64" i="12"/>
  <c r="O64" i="94"/>
  <c r="K49" i="93"/>
  <c r="K49" i="94"/>
  <c r="K41" i="91"/>
  <c r="K41" i="92"/>
  <c r="K68" i="93"/>
  <c r="K68" i="94"/>
  <c r="K54" i="91"/>
  <c r="K54" i="92"/>
  <c r="K16" i="94"/>
  <c r="K16" i="93"/>
  <c r="K20" i="91"/>
  <c r="K20" i="92"/>
  <c r="O59" i="93"/>
  <c r="O59" i="94"/>
  <c r="O48" i="93"/>
  <c r="O48" i="94"/>
  <c r="O45" i="91"/>
  <c r="O45" i="92"/>
  <c r="O60" i="93"/>
  <c r="O60" i="94"/>
  <c r="O30" i="93"/>
  <c r="O30" i="94"/>
  <c r="O19" i="93"/>
  <c r="O19" i="94"/>
  <c r="K39" i="93"/>
  <c r="K39" i="94"/>
  <c r="K23" i="91"/>
  <c r="K23" i="92"/>
  <c r="K37" i="93"/>
  <c r="K37" i="94"/>
  <c r="K53" i="93"/>
  <c r="K53" i="94"/>
  <c r="O17" i="94"/>
  <c r="O17" i="93"/>
  <c r="P48" i="91"/>
  <c r="P48" i="92"/>
  <c r="K48" i="91"/>
  <c r="K48" i="92"/>
  <c r="K39" i="91"/>
  <c r="K39" i="92"/>
  <c r="K51" i="93"/>
  <c r="K51" i="94"/>
  <c r="K65" i="91"/>
  <c r="K65" i="92"/>
  <c r="K17" i="92"/>
  <c r="K17" i="91"/>
  <c r="K26" i="93"/>
  <c r="K26" i="94"/>
  <c r="P38" i="92"/>
  <c r="O26" i="93"/>
  <c r="O26" i="94"/>
  <c r="O17" i="92"/>
  <c r="O17" i="91"/>
  <c r="O65" i="91"/>
  <c r="O65" i="92"/>
  <c r="O41" i="91"/>
  <c r="O41" i="92"/>
  <c r="K43" i="91"/>
  <c r="K43" i="92"/>
  <c r="K17" i="94"/>
  <c r="K17" i="93"/>
  <c r="O33" i="93"/>
  <c r="O33" i="94"/>
  <c r="P50" i="93"/>
  <c r="P50" i="94"/>
  <c r="K30" i="93"/>
  <c r="K30" i="94"/>
  <c r="K60" i="93"/>
  <c r="K60" i="94"/>
  <c r="K44" i="93"/>
  <c r="K44" i="94"/>
  <c r="K52" i="93"/>
  <c r="K52" i="94"/>
  <c r="O18" i="91"/>
  <c r="O18" i="92"/>
  <c r="O54" i="91"/>
  <c r="O54" i="92"/>
  <c r="O52" i="93"/>
  <c r="O52" i="94"/>
  <c r="K36" i="94"/>
  <c r="K36" i="93"/>
  <c r="O36" i="94"/>
  <c r="O36" i="93"/>
  <c r="O68" i="93"/>
  <c r="O68" i="94"/>
  <c r="O46" i="93"/>
  <c r="O46" i="94"/>
  <c r="K19" i="93"/>
  <c r="K19" i="94"/>
  <c r="O51" i="93"/>
  <c r="O51" i="94"/>
  <c r="O44" i="93"/>
  <c r="O44" i="94"/>
  <c r="K33" i="93"/>
  <c r="K33" i="94"/>
  <c r="P61" i="93"/>
  <c r="P61" i="94"/>
  <c r="O48" i="91"/>
  <c r="O48" i="92"/>
  <c r="K46" i="93"/>
  <c r="K46" i="94"/>
  <c r="K45" i="91"/>
  <c r="K45" i="92"/>
  <c r="K18" i="91"/>
  <c r="K18" i="92"/>
  <c r="P66" i="93"/>
  <c r="P66" i="94"/>
  <c r="O44" i="91"/>
  <c r="O44" i="92"/>
  <c r="O69" i="91"/>
  <c r="O69" i="92"/>
  <c r="K24" i="92"/>
  <c r="K24" i="91"/>
  <c r="K60" i="91"/>
  <c r="K60" i="92"/>
  <c r="O53" i="91"/>
  <c r="O53" i="92"/>
  <c r="O37" i="91"/>
  <c r="O37" i="92"/>
  <c r="O61" i="91"/>
  <c r="O61" i="92"/>
  <c r="O57" i="91"/>
  <c r="O57" i="92"/>
  <c r="K30" i="91"/>
  <c r="K30" i="92"/>
  <c r="K37" i="91"/>
  <c r="K37" i="92"/>
  <c r="K40" i="91"/>
  <c r="K40" i="92"/>
  <c r="K36" i="92"/>
  <c r="K36" i="91"/>
  <c r="K69" i="91"/>
  <c r="K69" i="92"/>
  <c r="O36" i="92"/>
  <c r="O36" i="91"/>
  <c r="O52" i="91"/>
  <c r="O52" i="92"/>
  <c r="O30" i="91"/>
  <c r="O30" i="92"/>
  <c r="O22" i="91"/>
  <c r="O22" i="92"/>
  <c r="K68" i="91"/>
  <c r="K68" i="92"/>
  <c r="O68" i="91"/>
  <c r="O68" i="92"/>
  <c r="K16" i="92"/>
  <c r="K16" i="91"/>
  <c r="O16" i="92"/>
  <c r="O16" i="91"/>
  <c r="O60" i="91"/>
  <c r="O60" i="92"/>
  <c r="P25" i="92"/>
  <c r="P25" i="91"/>
  <c r="K51" i="91"/>
  <c r="K51" i="92"/>
  <c r="K50" i="91"/>
  <c r="K50" i="92"/>
  <c r="K57" i="91"/>
  <c r="K57" i="92"/>
  <c r="K44" i="91"/>
  <c r="K44" i="92"/>
  <c r="K67" i="91"/>
  <c r="K67" i="92"/>
  <c r="K53" i="91"/>
  <c r="K53" i="92"/>
  <c r="K66" i="91"/>
  <c r="K66" i="92"/>
  <c r="K22" i="91"/>
  <c r="K22" i="92"/>
  <c r="O21" i="91"/>
  <c r="O21" i="92"/>
  <c r="K61" i="91"/>
  <c r="K61" i="92"/>
  <c r="K55" i="91"/>
  <c r="K55" i="92"/>
  <c r="K59" i="91"/>
  <c r="K59" i="92"/>
  <c r="O51" i="91"/>
  <c r="O51" i="92"/>
  <c r="K52" i="91"/>
  <c r="K52" i="92"/>
  <c r="O66" i="91"/>
  <c r="O66" i="92"/>
  <c r="K34" i="91"/>
  <c r="K34" i="92"/>
  <c r="O34" i="91"/>
  <c r="O34" i="92"/>
  <c r="O24" i="92"/>
  <c r="O24" i="91"/>
  <c r="O40" i="91"/>
  <c r="O40" i="92"/>
  <c r="O50" i="91"/>
  <c r="O50" i="92"/>
  <c r="O55" i="91"/>
  <c r="O55" i="92"/>
  <c r="O67" i="91"/>
  <c r="O67" i="92"/>
  <c r="K27" i="92"/>
  <c r="K27" i="91"/>
  <c r="K63" i="91"/>
  <c r="K63" i="92"/>
  <c r="K21" i="91"/>
  <c r="K21" i="92"/>
  <c r="K35" i="91"/>
  <c r="K35" i="92"/>
  <c r="O15" i="93"/>
  <c r="O15" i="94"/>
  <c r="K15" i="93"/>
  <c r="K15" i="94"/>
  <c r="K15" i="95"/>
  <c r="K15" i="96"/>
  <c r="K15" i="47"/>
  <c r="K15" i="48"/>
  <c r="O15" i="47"/>
  <c r="O15" i="48"/>
  <c r="K15" i="41"/>
  <c r="K15" i="42"/>
  <c r="O15" i="41"/>
  <c r="O15" i="42"/>
  <c r="P15" i="39"/>
  <c r="P15" i="40"/>
  <c r="A15" i="40" s="1"/>
  <c r="K15" i="3"/>
  <c r="K15" i="38"/>
  <c r="O15" i="45"/>
  <c r="O15" i="46"/>
  <c r="P15" i="91"/>
  <c r="P15" i="92"/>
  <c r="P15" i="49"/>
  <c r="A15" i="49" s="1"/>
  <c r="K15" i="45"/>
  <c r="K15" i="46"/>
  <c r="P51" i="11"/>
  <c r="O64" i="93"/>
  <c r="O14" i="93"/>
  <c r="P14" i="12"/>
  <c r="P33" i="12"/>
  <c r="O49" i="93"/>
  <c r="P49" i="12"/>
  <c r="P44" i="12"/>
  <c r="O15" i="95"/>
  <c r="P15" i="11"/>
  <c r="P14" i="11"/>
  <c r="O14" i="95"/>
  <c r="O37" i="44"/>
  <c r="O29" i="4"/>
  <c r="P68" i="5"/>
  <c r="P68" i="41" s="1"/>
  <c r="P16" i="38"/>
  <c r="P41" i="12"/>
  <c r="O41" i="93"/>
  <c r="O57" i="93"/>
  <c r="P57" i="12"/>
  <c r="P17" i="12"/>
  <c r="O23" i="50"/>
  <c r="O21" i="93"/>
  <c r="P21" i="12"/>
  <c r="O65" i="93"/>
  <c r="P65" i="12"/>
  <c r="P41" i="5"/>
  <c r="P41" i="41" s="1"/>
  <c r="O37" i="93"/>
  <c r="P37" i="12"/>
  <c r="O53" i="93"/>
  <c r="P53" i="12"/>
  <c r="P59" i="5"/>
  <c r="P59" i="41" s="1"/>
  <c r="O116" i="5"/>
  <c r="P26" i="8"/>
  <c r="O63" i="91"/>
  <c r="P63" i="13"/>
  <c r="O39" i="95"/>
  <c r="P39" i="11"/>
  <c r="O35" i="95"/>
  <c r="P35" i="11"/>
  <c r="P23" i="11"/>
  <c r="O55" i="95"/>
  <c r="P55" i="11"/>
  <c r="P47" i="11"/>
  <c r="O47" i="95"/>
  <c r="P39" i="13"/>
  <c r="O39" i="91"/>
  <c r="G26" i="36"/>
  <c r="P58" i="12"/>
  <c r="O58" i="93"/>
  <c r="O42" i="93"/>
  <c r="P42" i="12"/>
  <c r="P43" i="5"/>
  <c r="P43" i="41" s="1"/>
  <c r="P45" i="13"/>
  <c r="P43" i="13"/>
  <c r="O59" i="91"/>
  <c r="P59" i="13"/>
  <c r="O19" i="91"/>
  <c r="P19" i="13"/>
  <c r="O35" i="91"/>
  <c r="P35" i="13"/>
  <c r="P31" i="13"/>
  <c r="O31" i="91"/>
  <c r="O27" i="92"/>
  <c r="P27" i="13"/>
  <c r="P55" i="13"/>
  <c r="P23" i="13"/>
  <c r="O23" i="91"/>
  <c r="P67" i="13"/>
  <c r="P51" i="13"/>
  <c r="P64" i="13"/>
  <c r="M23" i="9"/>
  <c r="F21" i="34" s="1"/>
  <c r="F33" i="2" s="1"/>
  <c r="O22" i="10"/>
  <c r="P49" i="13"/>
  <c r="P24" i="8"/>
  <c r="O25" i="40"/>
  <c r="P25" i="4"/>
  <c r="O14" i="3"/>
  <c r="P14" i="3"/>
  <c r="O39" i="93"/>
  <c r="P39" i="12"/>
  <c r="P71" i="5"/>
  <c r="P71" i="41" s="1"/>
  <c r="P61" i="13"/>
  <c r="M25" i="3"/>
  <c r="F15" i="34" s="1"/>
  <c r="P51" i="12"/>
  <c r="P34" i="13"/>
  <c r="P42" i="13"/>
  <c r="P65" i="13"/>
  <c r="P27" i="7"/>
  <c r="P19" i="12"/>
  <c r="P23" i="12"/>
  <c r="P46" i="12"/>
  <c r="P52" i="13"/>
  <c r="P40" i="12"/>
  <c r="P47" i="12"/>
  <c r="P61" i="11"/>
  <c r="P16" i="13"/>
  <c r="P22" i="12"/>
  <c r="P15" i="12"/>
  <c r="P29" i="13"/>
  <c r="P57" i="13"/>
  <c r="P41" i="11"/>
  <c r="P53" i="11"/>
  <c r="P56" i="12"/>
  <c r="P27" i="8"/>
  <c r="P27" i="47" s="1"/>
  <c r="P60" i="13"/>
  <c r="P16" i="8"/>
  <c r="P22" i="8"/>
  <c r="P22" i="47" s="1"/>
  <c r="P19" i="7"/>
  <c r="P50" i="13"/>
  <c r="P21" i="11"/>
  <c r="P21" i="50"/>
  <c r="P19" i="10"/>
  <c r="P19" i="104" s="1"/>
  <c r="A19" i="104" s="1"/>
  <c r="P16" i="50"/>
  <c r="P14" i="10"/>
  <c r="P14" i="51" s="1"/>
  <c r="P68" i="12"/>
  <c r="P45" i="11"/>
  <c r="P41" i="13"/>
  <c r="P60" i="5"/>
  <c r="P60" i="41" s="1"/>
  <c r="O19" i="39"/>
  <c r="P19" i="4"/>
  <c r="P26" i="5"/>
  <c r="P26" i="41" s="1"/>
  <c r="P26" i="13"/>
  <c r="O26" i="91"/>
  <c r="O27" i="40"/>
  <c r="P27" i="4"/>
  <c r="P62" i="12"/>
  <c r="P22" i="13"/>
  <c r="P46" i="13"/>
  <c r="P48" i="11"/>
  <c r="P25" i="7"/>
  <c r="P30" i="12"/>
  <c r="P28" i="11"/>
  <c r="P17" i="7"/>
  <c r="P17" i="101" s="1"/>
  <c r="P26" i="7"/>
  <c r="P60" i="12"/>
  <c r="P23" i="7"/>
  <c r="P57" i="11"/>
  <c r="P28" i="7"/>
  <c r="P29" i="8"/>
  <c r="P29" i="102" s="1"/>
  <c r="P29" i="11"/>
  <c r="P37" i="11"/>
  <c r="P54" i="11"/>
  <c r="P21" i="13"/>
  <c r="P17" i="13"/>
  <c r="P20" i="8"/>
  <c r="P20" i="47" s="1"/>
  <c r="P38" i="12"/>
  <c r="P60" i="11"/>
  <c r="P33" i="13"/>
  <c r="P53" i="13"/>
  <c r="P21" i="7"/>
  <c r="P25" i="8"/>
  <c r="P25" i="47" s="1"/>
  <c r="P26" i="12"/>
  <c r="P18" i="12"/>
  <c r="P54" i="12"/>
  <c r="P37" i="13"/>
  <c r="P62" i="11"/>
  <c r="P67" i="12"/>
  <c r="P17" i="8"/>
  <c r="P17" i="47" s="1"/>
  <c r="P66" i="13"/>
  <c r="P40" i="13"/>
  <c r="P62" i="13"/>
  <c r="P36" i="13"/>
  <c r="P52" i="11"/>
  <c r="P15" i="7"/>
  <c r="P32" i="13"/>
  <c r="P24" i="7"/>
  <c r="P16" i="7"/>
  <c r="P44" i="11"/>
  <c r="P19" i="8"/>
  <c r="P19" i="47" s="1"/>
  <c r="M73" i="93"/>
  <c r="F24" i="34" s="1"/>
  <c r="F42" i="2" s="1"/>
  <c r="P49" i="11"/>
  <c r="P46" i="11"/>
  <c r="P28" i="13"/>
  <c r="P48" i="12"/>
  <c r="P56" i="11"/>
  <c r="P43" i="12"/>
  <c r="P32" i="11"/>
  <c r="P33" i="11"/>
  <c r="P30" i="11"/>
  <c r="P22" i="11"/>
  <c r="P68" i="13"/>
  <c r="P30" i="13"/>
  <c r="P65" i="11"/>
  <c r="P36" i="12"/>
  <c r="P24" i="13"/>
  <c r="P15" i="8"/>
  <c r="P15" i="102" s="1"/>
  <c r="A15" i="102" s="1"/>
  <c r="P24" i="11"/>
  <c r="P40" i="11"/>
  <c r="P64" i="11"/>
  <c r="P20" i="11"/>
  <c r="O23" i="3"/>
  <c r="P38" i="11"/>
  <c r="P66" i="11"/>
  <c r="P52" i="12"/>
  <c r="P17" i="11"/>
  <c r="P18" i="7"/>
  <c r="P18" i="13"/>
  <c r="O73" i="12"/>
  <c r="O27" i="94"/>
  <c r="P22" i="7"/>
  <c r="P59" i="12"/>
  <c r="P58" i="13"/>
  <c r="P14" i="13"/>
  <c r="P36" i="11"/>
  <c r="P54" i="13"/>
  <c r="O20" i="3"/>
  <c r="P20" i="3"/>
  <c r="P27" i="12"/>
  <c r="P27" i="93" s="1"/>
  <c r="O18" i="95"/>
  <c r="O67" i="11"/>
  <c r="P42" i="11"/>
  <c r="P22" i="3"/>
  <c r="P58" i="11"/>
  <c r="M74" i="91"/>
  <c r="F25" i="34" s="1"/>
  <c r="F45" i="2" s="1"/>
  <c r="M33" i="47"/>
  <c r="F20" i="34" s="1"/>
  <c r="F30" i="2" s="1"/>
  <c r="P34" i="11"/>
  <c r="O20" i="91"/>
  <c r="O74" i="13"/>
  <c r="M67" i="95"/>
  <c r="F23" i="34" s="1"/>
  <c r="F39" i="2" s="1"/>
  <c r="P50" i="11"/>
  <c r="O15" i="3"/>
  <c r="M29" i="45"/>
  <c r="F19" i="34" s="1"/>
  <c r="F27" i="2" s="1"/>
  <c r="P26" i="11"/>
  <c r="P69" i="13"/>
  <c r="P44" i="13"/>
  <c r="O20" i="45"/>
  <c r="O29" i="7"/>
  <c r="O30" i="8"/>
  <c r="P15" i="41"/>
  <c r="P21" i="39"/>
  <c r="O17" i="38"/>
  <c r="P17" i="38"/>
  <c r="G15" i="34"/>
  <c r="O21" i="3"/>
  <c r="I15" i="2"/>
  <c r="I49" i="2" s="1"/>
  <c r="D11" i="2" s="1"/>
  <c r="I26" i="34"/>
  <c r="P47" i="91" l="1"/>
  <c r="P16" i="39"/>
  <c r="P67" i="11"/>
  <c r="A20" i="104"/>
  <c r="A21" i="104"/>
  <c r="P116" i="5"/>
  <c r="P35" i="93"/>
  <c r="A16" i="51"/>
  <c r="A18" i="51"/>
  <c r="A17" i="51"/>
  <c r="A29" i="102"/>
  <c r="A17" i="101"/>
  <c r="P29" i="101"/>
  <c r="A26" i="6"/>
  <c r="A21" i="6"/>
  <c r="A17" i="6"/>
  <c r="A35" i="6"/>
  <c r="A32" i="6"/>
  <c r="A18" i="6"/>
  <c r="A23" i="6"/>
  <c r="A20" i="6"/>
  <c r="A34" i="6"/>
  <c r="A28" i="6"/>
  <c r="A36" i="6"/>
  <c r="A31" i="6"/>
  <c r="A29" i="100"/>
  <c r="A25" i="6"/>
  <c r="A19" i="6"/>
  <c r="A27" i="100"/>
  <c r="P37" i="100"/>
  <c r="A16" i="6"/>
  <c r="A38" i="41"/>
  <c r="A59" i="41"/>
  <c r="A50" i="41"/>
  <c r="A55" i="41"/>
  <c r="A26" i="41"/>
  <c r="A17" i="41"/>
  <c r="A30" i="41"/>
  <c r="A33" i="41"/>
  <c r="A28" i="41"/>
  <c r="A24" i="41"/>
  <c r="A34" i="41"/>
  <c r="A44" i="41"/>
  <c r="A60" i="41"/>
  <c r="A70" i="41"/>
  <c r="A37" i="41"/>
  <c r="A43" i="41"/>
  <c r="A47" i="41"/>
  <c r="A67" i="41"/>
  <c r="A31" i="41"/>
  <c r="A16" i="41"/>
  <c r="A23" i="41"/>
  <c r="A71" i="41"/>
  <c r="A42" i="41"/>
  <c r="A40" i="41"/>
  <c r="A27" i="41"/>
  <c r="A64" i="41"/>
  <c r="A54" i="41"/>
  <c r="A53" i="41"/>
  <c r="A90" i="41"/>
  <c r="A102" i="41"/>
  <c r="A114" i="41"/>
  <c r="A88" i="41"/>
  <c r="A84" i="41"/>
  <c r="A75" i="41"/>
  <c r="A72" i="41"/>
  <c r="A115" i="41"/>
  <c r="A86" i="41"/>
  <c r="A97" i="41"/>
  <c r="A110" i="41"/>
  <c r="A74" i="41"/>
  <c r="A85" i="41"/>
  <c r="A113" i="41"/>
  <c r="A101" i="41"/>
  <c r="A78" i="41"/>
  <c r="A104" i="41"/>
  <c r="A103" i="41"/>
  <c r="A108" i="41"/>
  <c r="A82" i="41"/>
  <c r="A73" i="41"/>
  <c r="A94" i="41"/>
  <c r="A100" i="41"/>
  <c r="A91" i="41"/>
  <c r="A87" i="41"/>
  <c r="A107" i="41"/>
  <c r="A105" i="41"/>
  <c r="A111" i="41"/>
  <c r="A112" i="41"/>
  <c r="A98" i="41"/>
  <c r="A95" i="41"/>
  <c r="A80" i="41"/>
  <c r="A99" i="41"/>
  <c r="A77" i="41"/>
  <c r="A81" i="41"/>
  <c r="A76" i="41"/>
  <c r="A83" i="41"/>
  <c r="A45" i="41"/>
  <c r="A20" i="41"/>
  <c r="A69" i="41"/>
  <c r="A41" i="41"/>
  <c r="A21" i="41"/>
  <c r="A68" i="41"/>
  <c r="A52" i="41"/>
  <c r="A51" i="41"/>
  <c r="A25" i="41"/>
  <c r="A22" i="41"/>
  <c r="A49" i="41"/>
  <c r="A48" i="41"/>
  <c r="A35" i="41"/>
  <c r="A29" i="41"/>
  <c r="A61" i="41"/>
  <c r="A65" i="41"/>
  <c r="A62" i="41"/>
  <c r="A57" i="41"/>
  <c r="A39" i="41"/>
  <c r="A18" i="41"/>
  <c r="A63" i="41"/>
  <c r="P14" i="40"/>
  <c r="A14" i="40" s="1"/>
  <c r="P14" i="98"/>
  <c r="P24" i="40"/>
  <c r="P24" i="98"/>
  <c r="A15" i="41"/>
  <c r="P30" i="102"/>
  <c r="N9" i="99"/>
  <c r="E17" i="117"/>
  <c r="A16" i="40"/>
  <c r="A18" i="40"/>
  <c r="A15" i="9"/>
  <c r="A14" i="3"/>
  <c r="A14" i="41"/>
  <c r="A14" i="51"/>
  <c r="A17" i="40"/>
  <c r="A14" i="48"/>
  <c r="A14" i="9"/>
  <c r="A14" i="47"/>
  <c r="A14" i="42"/>
  <c r="A15" i="51"/>
  <c r="A15" i="42"/>
  <c r="P32" i="93"/>
  <c r="P15" i="52"/>
  <c r="P55" i="93"/>
  <c r="P14" i="39"/>
  <c r="P24" i="93"/>
  <c r="P34" i="93"/>
  <c r="P34" i="94"/>
  <c r="P69" i="93"/>
  <c r="P16" i="95"/>
  <c r="P28" i="40"/>
  <c r="P20" i="94"/>
  <c r="P63" i="94"/>
  <c r="P24" i="39"/>
  <c r="P20" i="40"/>
  <c r="P18" i="95"/>
  <c r="P31" i="93"/>
  <c r="P16" i="94"/>
  <c r="P25" i="96"/>
  <c r="O30" i="48"/>
  <c r="H20" i="36" s="1"/>
  <c r="H32" i="2" s="1"/>
  <c r="P20" i="45"/>
  <c r="O25" i="38"/>
  <c r="H15" i="36" s="1"/>
  <c r="H17" i="2" s="1"/>
  <c r="O29" i="40"/>
  <c r="H16" i="36" s="1"/>
  <c r="H20" i="2" s="1"/>
  <c r="O73" i="94"/>
  <c r="H24" i="36" s="1"/>
  <c r="H44" i="2" s="1"/>
  <c r="O37" i="43"/>
  <c r="H18" i="36" s="1"/>
  <c r="H26" i="2" s="1"/>
  <c r="O23" i="49"/>
  <c r="H21" i="36" s="1"/>
  <c r="H35" i="2" s="1"/>
  <c r="O67" i="96"/>
  <c r="H23" i="36" s="1"/>
  <c r="H41" i="2" s="1"/>
  <c r="O74" i="92"/>
  <c r="H25" i="36" s="1"/>
  <c r="H47" i="2" s="1"/>
  <c r="O22" i="52"/>
  <c r="H22" i="36" s="1"/>
  <c r="H38" i="2" s="1"/>
  <c r="O116" i="42"/>
  <c r="H17" i="36" s="1"/>
  <c r="H23" i="2" s="1"/>
  <c r="O29" i="46"/>
  <c r="H19" i="36" s="1"/>
  <c r="H29" i="2" s="1"/>
  <c r="P14" i="45"/>
  <c r="P14" i="46"/>
  <c r="P14" i="52"/>
  <c r="P14" i="95"/>
  <c r="P14" i="96"/>
  <c r="P14" i="93"/>
  <c r="P14" i="94"/>
  <c r="P14" i="91"/>
  <c r="P14" i="92"/>
  <c r="P17" i="49"/>
  <c r="P17" i="9"/>
  <c r="P27" i="40"/>
  <c r="P27" i="39"/>
  <c r="P19" i="39"/>
  <c r="P19" i="40"/>
  <c r="A19" i="40" s="1"/>
  <c r="P23" i="3"/>
  <c r="P23" i="38"/>
  <c r="P25" i="40"/>
  <c r="P25" i="39"/>
  <c r="P21" i="45"/>
  <c r="P21" i="46"/>
  <c r="P24" i="46"/>
  <c r="P24" i="45"/>
  <c r="P17" i="46"/>
  <c r="P17" i="45"/>
  <c r="P24" i="96"/>
  <c r="P24" i="95"/>
  <c r="P22" i="45"/>
  <c r="P22" i="46"/>
  <c r="P19" i="45"/>
  <c r="P19" i="46"/>
  <c r="P38" i="93"/>
  <c r="P38" i="94"/>
  <c r="P28" i="45"/>
  <c r="P28" i="46"/>
  <c r="P25" i="46"/>
  <c r="P25" i="45"/>
  <c r="P26" i="45"/>
  <c r="P26" i="46"/>
  <c r="P27" i="46"/>
  <c r="P27" i="45"/>
  <c r="P18" i="45"/>
  <c r="P18" i="46"/>
  <c r="P16" i="46"/>
  <c r="P16" i="45"/>
  <c r="P23" i="45"/>
  <c r="P23" i="46"/>
  <c r="P16" i="48"/>
  <c r="P65" i="95"/>
  <c r="P65" i="96"/>
  <c r="P44" i="95"/>
  <c r="P44" i="96"/>
  <c r="P58" i="93"/>
  <c r="P58" i="94"/>
  <c r="P19" i="91"/>
  <c r="P19" i="92"/>
  <c r="P53" i="95"/>
  <c r="P53" i="96"/>
  <c r="P17" i="96"/>
  <c r="P17" i="95"/>
  <c r="P16" i="49"/>
  <c r="A16" i="49" s="1"/>
  <c r="P16" i="9"/>
  <c r="A16" i="9" s="1"/>
  <c r="P36" i="96"/>
  <c r="P36" i="95"/>
  <c r="P21" i="9"/>
  <c r="A21" i="9" s="1"/>
  <c r="P21" i="49"/>
  <c r="P42" i="91"/>
  <c r="P42" i="92"/>
  <c r="P55" i="95"/>
  <c r="P55" i="96"/>
  <c r="P26" i="95"/>
  <c r="P26" i="96"/>
  <c r="P41" i="93"/>
  <c r="P41" i="94"/>
  <c r="P33" i="95"/>
  <c r="P33" i="96"/>
  <c r="P43" i="93"/>
  <c r="P43" i="94"/>
  <c r="P29" i="95"/>
  <c r="P29" i="96"/>
  <c r="P57" i="95"/>
  <c r="P57" i="96"/>
  <c r="P64" i="91"/>
  <c r="P64" i="92"/>
  <c r="P47" i="95"/>
  <c r="P47" i="96"/>
  <c r="P65" i="93"/>
  <c r="P65" i="94"/>
  <c r="P20" i="95"/>
  <c r="P20" i="96"/>
  <c r="P30" i="95"/>
  <c r="P30" i="96"/>
  <c r="P46" i="91"/>
  <c r="P46" i="92"/>
  <c r="P63" i="95"/>
  <c r="P63" i="96"/>
  <c r="P58" i="91"/>
  <c r="P58" i="92"/>
  <c r="P52" i="95"/>
  <c r="P52" i="96"/>
  <c r="P45" i="95"/>
  <c r="P45" i="96"/>
  <c r="P29" i="91"/>
  <c r="P29" i="92"/>
  <c r="P35" i="95"/>
  <c r="P35" i="96"/>
  <c r="P21" i="93"/>
  <c r="P21" i="94"/>
  <c r="P51" i="95"/>
  <c r="P51" i="96"/>
  <c r="P50" i="95"/>
  <c r="P50" i="96"/>
  <c r="P34" i="95"/>
  <c r="P34" i="96"/>
  <c r="P42" i="95"/>
  <c r="P42" i="96"/>
  <c r="P62" i="91"/>
  <c r="P62" i="92"/>
  <c r="P67" i="93"/>
  <c r="P67" i="94"/>
  <c r="P62" i="95"/>
  <c r="P62" i="96"/>
  <c r="P54" i="93"/>
  <c r="P54" i="94"/>
  <c r="P33" i="91"/>
  <c r="P33" i="92"/>
  <c r="P60" i="95"/>
  <c r="P60" i="96"/>
  <c r="P37" i="95"/>
  <c r="P37" i="96"/>
  <c r="P62" i="93"/>
  <c r="P62" i="94"/>
  <c r="P61" i="95"/>
  <c r="P61" i="96"/>
  <c r="P42" i="93"/>
  <c r="P42" i="94"/>
  <c r="P38" i="95"/>
  <c r="P38" i="96"/>
  <c r="P64" i="95"/>
  <c r="P64" i="96"/>
  <c r="P22" i="95"/>
  <c r="P22" i="96"/>
  <c r="P32" i="95"/>
  <c r="P32" i="96"/>
  <c r="P46" i="95"/>
  <c r="P46" i="96"/>
  <c r="P49" i="95"/>
  <c r="P49" i="96"/>
  <c r="P54" i="95"/>
  <c r="P54" i="96"/>
  <c r="P26" i="91"/>
  <c r="P26" i="92"/>
  <c r="P56" i="93"/>
  <c r="P56" i="94"/>
  <c r="P41" i="95"/>
  <c r="P41" i="96"/>
  <c r="P23" i="93"/>
  <c r="P23" i="94"/>
  <c r="P31" i="91"/>
  <c r="P31" i="92"/>
  <c r="P58" i="95"/>
  <c r="P58" i="96"/>
  <c r="P66" i="95"/>
  <c r="P66" i="96"/>
  <c r="P40" i="95"/>
  <c r="P40" i="96"/>
  <c r="P28" i="91"/>
  <c r="P28" i="92"/>
  <c r="P32" i="91"/>
  <c r="P32" i="92"/>
  <c r="P28" i="95"/>
  <c r="P28" i="96"/>
  <c r="P22" i="93"/>
  <c r="P22" i="94"/>
  <c r="P47" i="93"/>
  <c r="P47" i="94"/>
  <c r="P39" i="95"/>
  <c r="P39" i="96"/>
  <c r="P57" i="93"/>
  <c r="P57" i="94"/>
  <c r="P56" i="95"/>
  <c r="P56" i="96"/>
  <c r="P18" i="93"/>
  <c r="P18" i="94"/>
  <c r="P48" i="95"/>
  <c r="P48" i="96"/>
  <c r="P21" i="95"/>
  <c r="P21" i="96"/>
  <c r="P40" i="93"/>
  <c r="P40" i="94"/>
  <c r="P49" i="91"/>
  <c r="P49" i="92"/>
  <c r="P23" i="95"/>
  <c r="P23" i="96"/>
  <c r="P46" i="93"/>
  <c r="P46" i="94"/>
  <c r="P53" i="93"/>
  <c r="P53" i="94"/>
  <c r="P49" i="93"/>
  <c r="P49" i="94"/>
  <c r="P54" i="91"/>
  <c r="P54" i="92"/>
  <c r="P18" i="91"/>
  <c r="P18" i="92"/>
  <c r="P30" i="93"/>
  <c r="P30" i="94"/>
  <c r="P41" i="91"/>
  <c r="P41" i="92"/>
  <c r="P19" i="93"/>
  <c r="P19" i="94"/>
  <c r="P51" i="93"/>
  <c r="P51" i="94"/>
  <c r="P39" i="93"/>
  <c r="P39" i="94"/>
  <c r="P59" i="93"/>
  <c r="P59" i="94"/>
  <c r="P52" i="93"/>
  <c r="P52" i="94"/>
  <c r="P36" i="94"/>
  <c r="P36" i="93"/>
  <c r="P26" i="93"/>
  <c r="P26" i="94"/>
  <c r="P17" i="92"/>
  <c r="P17" i="91"/>
  <c r="P60" i="93"/>
  <c r="P60" i="94"/>
  <c r="P65" i="91"/>
  <c r="P65" i="92"/>
  <c r="P23" i="91"/>
  <c r="P23" i="92"/>
  <c r="P43" i="91"/>
  <c r="P43" i="92"/>
  <c r="P45" i="91"/>
  <c r="P45" i="92"/>
  <c r="P39" i="91"/>
  <c r="P39" i="92"/>
  <c r="P37" i="93"/>
  <c r="P37" i="94"/>
  <c r="P48" i="93"/>
  <c r="P48" i="94"/>
  <c r="P68" i="93"/>
  <c r="P68" i="94"/>
  <c r="P17" i="94"/>
  <c r="P17" i="93"/>
  <c r="P44" i="93"/>
  <c r="P44" i="94"/>
  <c r="P33" i="93"/>
  <c r="P33" i="94"/>
  <c r="P64" i="93"/>
  <c r="P64" i="94"/>
  <c r="P20" i="91"/>
  <c r="P20" i="92"/>
  <c r="P44" i="91"/>
  <c r="P44" i="92"/>
  <c r="P69" i="91"/>
  <c r="P69" i="92"/>
  <c r="P66" i="91"/>
  <c r="P66" i="92"/>
  <c r="P61" i="91"/>
  <c r="P61" i="92"/>
  <c r="P59" i="91"/>
  <c r="P59" i="92"/>
  <c r="P24" i="92"/>
  <c r="P24" i="91"/>
  <c r="P40" i="91"/>
  <c r="P40" i="92"/>
  <c r="P37" i="91"/>
  <c r="P37" i="92"/>
  <c r="P21" i="91"/>
  <c r="P21" i="92"/>
  <c r="P55" i="91"/>
  <c r="P55" i="92"/>
  <c r="P16" i="92"/>
  <c r="A16" i="92" s="1"/>
  <c r="P16" i="91"/>
  <c r="P52" i="91"/>
  <c r="P52" i="92"/>
  <c r="P67" i="91"/>
  <c r="P67" i="92"/>
  <c r="P35" i="91"/>
  <c r="P35" i="92"/>
  <c r="P68" i="91"/>
  <c r="P68" i="92"/>
  <c r="P53" i="91"/>
  <c r="P53" i="92"/>
  <c r="P60" i="91"/>
  <c r="P60" i="92"/>
  <c r="P57" i="91"/>
  <c r="P57" i="92"/>
  <c r="P51" i="91"/>
  <c r="P51" i="92"/>
  <c r="P30" i="91"/>
  <c r="P30" i="92"/>
  <c r="P36" i="92"/>
  <c r="P36" i="91"/>
  <c r="P27" i="92"/>
  <c r="P27" i="91"/>
  <c r="P63" i="91"/>
  <c r="P63" i="92"/>
  <c r="P22" i="91"/>
  <c r="P22" i="92"/>
  <c r="A22" i="92" s="1"/>
  <c r="P50" i="91"/>
  <c r="P50" i="92"/>
  <c r="P34" i="91"/>
  <c r="P34" i="92"/>
  <c r="P15" i="93"/>
  <c r="P15" i="94"/>
  <c r="A15" i="94" s="1"/>
  <c r="P15" i="95"/>
  <c r="A15" i="95" s="1"/>
  <c r="P15" i="96"/>
  <c r="A15" i="96" s="1"/>
  <c r="P15" i="47"/>
  <c r="P15" i="48"/>
  <c r="A15" i="48" s="1"/>
  <c r="P15" i="3"/>
  <c r="A15" i="3" s="1"/>
  <c r="P15" i="38"/>
  <c r="P15" i="45"/>
  <c r="A15" i="45" s="1"/>
  <c r="P15" i="46"/>
  <c r="A15" i="46" s="1"/>
  <c r="O116" i="41"/>
  <c r="H17" i="34" s="1"/>
  <c r="H21" i="2" s="1"/>
  <c r="O73" i="93"/>
  <c r="H24" i="34" s="1"/>
  <c r="H42" i="2" s="1"/>
  <c r="O74" i="91"/>
  <c r="H25" i="34" s="1"/>
  <c r="H45" i="2" s="1"/>
  <c r="O67" i="95"/>
  <c r="H23" i="34" s="1"/>
  <c r="H39" i="2" s="1"/>
  <c r="P23" i="50"/>
  <c r="O37" i="6"/>
  <c r="H18" i="34" s="1"/>
  <c r="H24" i="2" s="1"/>
  <c r="O29" i="39"/>
  <c r="H16" i="34" s="1"/>
  <c r="H18" i="2" s="1"/>
  <c r="O22" i="51"/>
  <c r="H22" i="34" s="1"/>
  <c r="H36" i="2" s="1"/>
  <c r="P37" i="44"/>
  <c r="N9" i="44" s="1"/>
  <c r="P22" i="10"/>
  <c r="P29" i="4"/>
  <c r="O33" i="47"/>
  <c r="H20" i="34" s="1"/>
  <c r="H30" i="2" s="1"/>
  <c r="O23" i="9"/>
  <c r="H21" i="34" s="1"/>
  <c r="H33" i="2" s="1"/>
  <c r="P30" i="8"/>
  <c r="O29" i="45"/>
  <c r="H19" i="34" s="1"/>
  <c r="H27" i="2" s="1"/>
  <c r="O25" i="3"/>
  <c r="P29" i="7"/>
  <c r="P27" i="94"/>
  <c r="A27" i="94" s="1"/>
  <c r="P73" i="12"/>
  <c r="P74" i="13"/>
  <c r="F26" i="36"/>
  <c r="P21" i="3"/>
  <c r="F15" i="2"/>
  <c r="F26" i="34"/>
  <c r="D11" i="34"/>
  <c r="G15" i="2"/>
  <c r="G49" i="2" s="1"/>
  <c r="G26" i="34"/>
  <c r="A15" i="47" l="1"/>
  <c r="A23" i="47"/>
  <c r="A25" i="47"/>
  <c r="A27" i="47"/>
  <c r="A22" i="47"/>
  <c r="A28" i="47"/>
  <c r="A20" i="47"/>
  <c r="A19" i="47"/>
  <c r="A17" i="47"/>
  <c r="A18" i="47"/>
  <c r="A24" i="98"/>
  <c r="N9" i="101"/>
  <c r="E19" i="117"/>
  <c r="E28" i="2" s="1"/>
  <c r="N9" i="100"/>
  <c r="E18" i="117"/>
  <c r="E25" i="2" s="1"/>
  <c r="A14" i="98"/>
  <c r="P29" i="98"/>
  <c r="A23" i="98"/>
  <c r="A22" i="98"/>
  <c r="P22" i="104"/>
  <c r="A15" i="93"/>
  <c r="N9" i="102"/>
  <c r="E20" i="117"/>
  <c r="A36" i="91"/>
  <c r="A19" i="39"/>
  <c r="A21" i="3"/>
  <c r="E22" i="2"/>
  <c r="A34" i="92"/>
  <c r="A27" i="40"/>
  <c r="A18" i="94"/>
  <c r="A60" i="92"/>
  <c r="A16" i="94"/>
  <c r="A67" i="92"/>
  <c r="A61" i="92"/>
  <c r="A18" i="45"/>
  <c r="A25" i="39"/>
  <c r="A22" i="93"/>
  <c r="A22" i="40"/>
  <c r="A44" i="95"/>
  <c r="A55" i="92"/>
  <c r="A16" i="91"/>
  <c r="A43" i="92"/>
  <c r="A20" i="92"/>
  <c r="A17" i="91"/>
  <c r="A40" i="96"/>
  <c r="A24" i="38"/>
  <c r="A27" i="92"/>
  <c r="A24" i="92"/>
  <c r="A47" i="93"/>
  <c r="A42" i="95"/>
  <c r="A28" i="45"/>
  <c r="A66" i="92"/>
  <c r="A54" i="92"/>
  <c r="A62" i="94"/>
  <c r="A58" i="91"/>
  <c r="A27" i="45"/>
  <c r="A38" i="92"/>
  <c r="A28" i="93"/>
  <c r="A70" i="93"/>
  <c r="A51" i="96"/>
  <c r="A26" i="45"/>
  <c r="A19" i="49"/>
  <c r="A27" i="93"/>
  <c r="A56" i="96"/>
  <c r="A38" i="96"/>
  <c r="A64" i="92"/>
  <c r="A66" i="93"/>
  <c r="A63" i="91"/>
  <c r="A52" i="91"/>
  <c r="A17" i="94"/>
  <c r="A37" i="93"/>
  <c r="A59" i="93"/>
  <c r="A23" i="93"/>
  <c r="A42" i="93"/>
  <c r="A20" i="95"/>
  <c r="A36" i="95"/>
  <c r="A38" i="93"/>
  <c r="A48" i="91"/>
  <c r="A60" i="96"/>
  <c r="A65" i="96"/>
  <c r="A23" i="3"/>
  <c r="A50" i="91"/>
  <c r="A30" i="91"/>
  <c r="A39" i="91"/>
  <c r="A65" i="91"/>
  <c r="A49" i="93"/>
  <c r="A28" i="95"/>
  <c r="A28" i="91"/>
  <c r="A16" i="38"/>
  <c r="A22" i="45"/>
  <c r="A63" i="93"/>
  <c r="A32" i="93"/>
  <c r="A18" i="9"/>
  <c r="A60" i="93"/>
  <c r="A26" i="93"/>
  <c r="A23" i="95"/>
  <c r="A49" i="95"/>
  <c r="A65" i="93"/>
  <c r="A17" i="45"/>
  <c r="A25" i="94"/>
  <c r="A18" i="96"/>
  <c r="A20" i="94"/>
  <c r="A69" i="92"/>
  <c r="A33" i="94"/>
  <c r="A23" i="92"/>
  <c r="A48" i="96"/>
  <c r="A56" i="94"/>
  <c r="A62" i="92"/>
  <c r="A21" i="93"/>
  <c r="A45" i="95"/>
  <c r="A73" i="92"/>
  <c r="A56" i="92"/>
  <c r="A43" i="95"/>
  <c r="A23" i="39"/>
  <c r="A59" i="95"/>
  <c r="A50" i="94"/>
  <c r="A57" i="91"/>
  <c r="A53" i="91"/>
  <c r="A51" i="93"/>
  <c r="A47" i="95"/>
  <c r="A57" i="96"/>
  <c r="A24" i="45"/>
  <c r="A71" i="91"/>
  <c r="A29" i="94"/>
  <c r="A18" i="3"/>
  <c r="A28" i="39"/>
  <c r="A19" i="94"/>
  <c r="A31" i="92"/>
  <c r="A41" i="96"/>
  <c r="A52" i="95"/>
  <c r="A26" i="95"/>
  <c r="A19" i="91"/>
  <c r="A19" i="46"/>
  <c r="A24" i="96"/>
  <c r="A20" i="45"/>
  <c r="A16" i="95"/>
  <c r="A34" i="94"/>
  <c r="A24" i="94"/>
  <c r="A19" i="3"/>
  <c r="A35" i="92"/>
  <c r="A59" i="92"/>
  <c r="A36" i="93"/>
  <c r="A53" i="94"/>
  <c r="A39" i="96"/>
  <c r="A58" i="96"/>
  <c r="A54" i="96"/>
  <c r="A22" i="96"/>
  <c r="A64" i="96"/>
  <c r="A37" i="96"/>
  <c r="A33" i="92"/>
  <c r="A62" i="96"/>
  <c r="A23" i="46"/>
  <c r="A72" i="92"/>
  <c r="A70" i="92"/>
  <c r="A72" i="93"/>
  <c r="A27" i="95"/>
  <c r="A55" i="94"/>
  <c r="A47" i="92"/>
  <c r="A31" i="94"/>
  <c r="A61" i="93"/>
  <c r="A69" i="94"/>
  <c r="A34" i="91"/>
  <c r="A68" i="91"/>
  <c r="A40" i="91"/>
  <c r="A48" i="93"/>
  <c r="A45" i="91"/>
  <c r="A41" i="91"/>
  <c r="A46" i="93"/>
  <c r="A49" i="91"/>
  <c r="A32" i="91"/>
  <c r="A46" i="95"/>
  <c r="A34" i="95"/>
  <c r="A35" i="96"/>
  <c r="A63" i="96"/>
  <c r="A46" i="91"/>
  <c r="A43" i="94"/>
  <c r="A58" i="94"/>
  <c r="A25" i="46"/>
  <c r="A21" i="46"/>
  <c r="A17" i="49"/>
  <c r="A25" i="96"/>
  <c r="A24" i="39"/>
  <c r="A31" i="96"/>
  <c r="A51" i="92"/>
  <c r="A44" i="92"/>
  <c r="A64" i="94"/>
  <c r="A68" i="94"/>
  <c r="A65" i="92"/>
  <c r="A39" i="94"/>
  <c r="A30" i="94"/>
  <c r="A18" i="92"/>
  <c r="A66" i="96"/>
  <c r="A32" i="96"/>
  <c r="A61" i="96"/>
  <c r="A67" i="94"/>
  <c r="A41" i="93"/>
  <c r="A42" i="91"/>
  <c r="A53" i="95"/>
  <c r="A16" i="45"/>
  <c r="A20" i="46"/>
  <c r="A20" i="3"/>
  <c r="A21" i="40"/>
  <c r="A20" i="39"/>
  <c r="A19" i="95"/>
  <c r="A17" i="38"/>
  <c r="A22" i="38"/>
  <c r="A21" i="91"/>
  <c r="A37" i="91"/>
  <c r="A44" i="93"/>
  <c r="A52" i="93"/>
  <c r="A40" i="93"/>
  <c r="A21" i="95"/>
  <c r="A57" i="93"/>
  <c r="A26" i="91"/>
  <c r="A54" i="93"/>
  <c r="A50" i="95"/>
  <c r="A29" i="92"/>
  <c r="A30" i="95"/>
  <c r="A29" i="96"/>
  <c r="A33" i="96"/>
  <c r="A55" i="96"/>
  <c r="A17" i="95"/>
  <c r="A61" i="94"/>
  <c r="A71" i="94"/>
  <c r="A59" i="96"/>
  <c r="A35" i="94"/>
  <c r="A25" i="92"/>
  <c r="A26" i="39"/>
  <c r="A17" i="39"/>
  <c r="A22" i="49"/>
  <c r="A45" i="93"/>
  <c r="A17" i="3"/>
  <c r="A20" i="49"/>
  <c r="A63" i="92"/>
  <c r="A57" i="92"/>
  <c r="A53" i="92"/>
  <c r="A68" i="92"/>
  <c r="A52" i="92"/>
  <c r="A40" i="92"/>
  <c r="A17" i="93"/>
  <c r="A48" i="94"/>
  <c r="A37" i="94"/>
  <c r="A45" i="92"/>
  <c r="A59" i="94"/>
  <c r="A51" i="94"/>
  <c r="A41" i="92"/>
  <c r="A46" i="94"/>
  <c r="A49" i="92"/>
  <c r="A22" i="94"/>
  <c r="A32" i="92"/>
  <c r="A23" i="94"/>
  <c r="A46" i="96"/>
  <c r="A42" i="94"/>
  <c r="A34" i="96"/>
  <c r="A29" i="91"/>
  <c r="A46" i="92"/>
  <c r="A20" i="96"/>
  <c r="A47" i="96"/>
  <c r="A29" i="95"/>
  <c r="A33" i="95"/>
  <c r="A55" i="95"/>
  <c r="A17" i="96"/>
  <c r="A26" i="46"/>
  <c r="A25" i="45"/>
  <c r="A38" i="94"/>
  <c r="A17" i="46"/>
  <c r="A17" i="9"/>
  <c r="A14" i="92"/>
  <c r="A71" i="92"/>
  <c r="A14" i="93"/>
  <c r="A71" i="93"/>
  <c r="A14" i="95"/>
  <c r="A31" i="93"/>
  <c r="A63" i="94"/>
  <c r="A14" i="39"/>
  <c r="A50" i="93"/>
  <c r="A16" i="93"/>
  <c r="A22" i="3"/>
  <c r="A18" i="39"/>
  <c r="A24" i="3"/>
  <c r="A22" i="91"/>
  <c r="A36" i="92"/>
  <c r="A35" i="91"/>
  <c r="A55" i="91"/>
  <c r="A59" i="91"/>
  <c r="A66" i="91"/>
  <c r="A69" i="91"/>
  <c r="A20" i="91"/>
  <c r="A33" i="93"/>
  <c r="A23" i="91"/>
  <c r="A17" i="92"/>
  <c r="A36" i="94"/>
  <c r="A54" i="91"/>
  <c r="A53" i="93"/>
  <c r="A48" i="95"/>
  <c r="A18" i="93"/>
  <c r="A39" i="95"/>
  <c r="A40" i="95"/>
  <c r="A58" i="95"/>
  <c r="A56" i="93"/>
  <c r="A54" i="95"/>
  <c r="A22" i="95"/>
  <c r="A64" i="95"/>
  <c r="A62" i="93"/>
  <c r="A37" i="95"/>
  <c r="A33" i="91"/>
  <c r="A62" i="95"/>
  <c r="A62" i="91"/>
  <c r="A52" i="96"/>
  <c r="A41" i="94"/>
  <c r="A26" i="96"/>
  <c r="A42" i="92"/>
  <c r="A53" i="96"/>
  <c r="A19" i="92"/>
  <c r="A16" i="48"/>
  <c r="A23" i="45"/>
  <c r="A27" i="46"/>
  <c r="A24" i="95"/>
  <c r="A23" i="38"/>
  <c r="A14" i="91"/>
  <c r="A72" i="91"/>
  <c r="A70" i="91"/>
  <c r="A73" i="91"/>
  <c r="A14" i="52"/>
  <c r="A28" i="40"/>
  <c r="A55" i="93"/>
  <c r="A16" i="96"/>
  <c r="A24" i="40"/>
  <c r="A22" i="9"/>
  <c r="A28" i="94"/>
  <c r="A25" i="91"/>
  <c r="A20" i="9"/>
  <c r="A47" i="91"/>
  <c r="A16" i="3"/>
  <c r="A50" i="92"/>
  <c r="A27" i="91"/>
  <c r="A30" i="92"/>
  <c r="A21" i="92"/>
  <c r="A37" i="92"/>
  <c r="A24" i="91"/>
  <c r="A44" i="94"/>
  <c r="A39" i="92"/>
  <c r="A60" i="94"/>
  <c r="A26" i="94"/>
  <c r="A52" i="94"/>
  <c r="A49" i="94"/>
  <c r="A23" i="96"/>
  <c r="A40" i="94"/>
  <c r="A21" i="96"/>
  <c r="A57" i="94"/>
  <c r="A47" i="94"/>
  <c r="A28" i="96"/>
  <c r="A28" i="92"/>
  <c r="A26" i="92"/>
  <c r="A49" i="96"/>
  <c r="A54" i="94"/>
  <c r="A42" i="96"/>
  <c r="A50" i="96"/>
  <c r="A51" i="95"/>
  <c r="A35" i="95"/>
  <c r="A63" i="95"/>
  <c r="A30" i="96"/>
  <c r="A65" i="94"/>
  <c r="A57" i="95"/>
  <c r="A43" i="93"/>
  <c r="A36" i="96"/>
  <c r="A58" i="93"/>
  <c r="A44" i="96"/>
  <c r="A18" i="46"/>
  <c r="A28" i="46"/>
  <c r="A24" i="46"/>
  <c r="A21" i="45"/>
  <c r="A25" i="40"/>
  <c r="A14" i="46"/>
  <c r="A18" i="95"/>
  <c r="A24" i="93"/>
  <c r="A18" i="49"/>
  <c r="A38" i="91"/>
  <c r="A19" i="9"/>
  <c r="A20" i="93"/>
  <c r="A23" i="40"/>
  <c r="A15" i="92"/>
  <c r="A29" i="93"/>
  <c r="A35" i="93"/>
  <c r="A26" i="40"/>
  <c r="A21" i="39"/>
  <c r="A15" i="38"/>
  <c r="A20" i="38"/>
  <c r="A19" i="38"/>
  <c r="A18" i="38"/>
  <c r="A21" i="38"/>
  <c r="A51" i="91"/>
  <c r="A60" i="91"/>
  <c r="A67" i="91"/>
  <c r="A61" i="91"/>
  <c r="A44" i="91"/>
  <c r="A64" i="93"/>
  <c r="A68" i="93"/>
  <c r="A43" i="91"/>
  <c r="A39" i="93"/>
  <c r="A19" i="93"/>
  <c r="A30" i="93"/>
  <c r="A18" i="91"/>
  <c r="A56" i="95"/>
  <c r="A66" i="95"/>
  <c r="A31" i="91"/>
  <c r="A41" i="95"/>
  <c r="A32" i="95"/>
  <c r="A38" i="95"/>
  <c r="A61" i="95"/>
  <c r="A60" i="95"/>
  <c r="A67" i="93"/>
  <c r="A21" i="94"/>
  <c r="A45" i="96"/>
  <c r="A58" i="92"/>
  <c r="A64" i="91"/>
  <c r="A21" i="49"/>
  <c r="A65" i="95"/>
  <c r="A16" i="46"/>
  <c r="A19" i="45"/>
  <c r="A22" i="46"/>
  <c r="A27" i="39"/>
  <c r="A14" i="94"/>
  <c r="A72" i="94"/>
  <c r="A70" i="94"/>
  <c r="A14" i="96"/>
  <c r="A27" i="96"/>
  <c r="A19" i="96"/>
  <c r="A43" i="96"/>
  <c r="A14" i="45"/>
  <c r="A20" i="40"/>
  <c r="A69" i="93"/>
  <c r="A34" i="93"/>
  <c r="A15" i="52"/>
  <c r="A25" i="93"/>
  <c r="A45" i="94"/>
  <c r="A32" i="94"/>
  <c r="A25" i="95"/>
  <c r="A22" i="39"/>
  <c r="A48" i="92"/>
  <c r="A31" i="95"/>
  <c r="A16" i="39"/>
  <c r="A66" i="94"/>
  <c r="A56" i="91"/>
  <c r="A15" i="91"/>
  <c r="A15" i="39"/>
  <c r="P67" i="95"/>
  <c r="P30" i="48"/>
  <c r="P25" i="38"/>
  <c r="P37" i="43"/>
  <c r="P116" i="42"/>
  <c r="P23" i="49"/>
  <c r="P29" i="40"/>
  <c r="P22" i="52"/>
  <c r="P74" i="92"/>
  <c r="P73" i="94"/>
  <c r="P67" i="96"/>
  <c r="P29" i="46"/>
  <c r="P33" i="47"/>
  <c r="P25" i="3"/>
  <c r="P73" i="93"/>
  <c r="P74" i="91"/>
  <c r="P23" i="9"/>
  <c r="P29" i="45"/>
  <c r="P22" i="51"/>
  <c r="P37" i="6"/>
  <c r="P116" i="41"/>
  <c r="P29" i="39"/>
  <c r="N9" i="10"/>
  <c r="N9" i="4"/>
  <c r="N9" i="50"/>
  <c r="N9" i="8"/>
  <c r="N9" i="7"/>
  <c r="N9" i="5"/>
  <c r="F49" i="2"/>
  <c r="H15" i="34"/>
  <c r="H26" i="34" s="1"/>
  <c r="H26" i="36"/>
  <c r="N9" i="12"/>
  <c r="N9" i="13"/>
  <c r="N9" i="11"/>
  <c r="N9" i="98" l="1"/>
  <c r="E16" i="117"/>
  <c r="N9" i="104"/>
  <c r="E22" i="117"/>
  <c r="E37" i="2" s="1"/>
  <c r="A20" i="117"/>
  <c r="B20" i="117" s="1"/>
  <c r="B31" i="2" s="1"/>
  <c r="E31" i="2"/>
  <c r="E23" i="34"/>
  <c r="E20" i="36"/>
  <c r="N9" i="95"/>
  <c r="N9" i="40"/>
  <c r="N9" i="92"/>
  <c r="N9" i="94"/>
  <c r="N9" i="96"/>
  <c r="N9" i="52"/>
  <c r="N9" i="49"/>
  <c r="N9" i="46"/>
  <c r="E18" i="36"/>
  <c r="E16" i="36"/>
  <c r="E25" i="34"/>
  <c r="N9" i="93"/>
  <c r="E19" i="34"/>
  <c r="E17" i="34"/>
  <c r="N9" i="9"/>
  <c r="N9" i="47"/>
  <c r="N9" i="6"/>
  <c r="N9" i="51"/>
  <c r="N9" i="39"/>
  <c r="E24" i="34"/>
  <c r="E22" i="36"/>
  <c r="E23" i="36"/>
  <c r="E41" i="2" s="1"/>
  <c r="A41" i="2" s="1"/>
  <c r="E20" i="34"/>
  <c r="N9" i="45"/>
  <c r="E16" i="34"/>
  <c r="N9" i="91"/>
  <c r="N9" i="48"/>
  <c r="E25" i="36"/>
  <c r="E24" i="36"/>
  <c r="N9" i="41"/>
  <c r="E21" i="36"/>
  <c r="N9" i="3"/>
  <c r="E19" i="36"/>
  <c r="E15" i="34"/>
  <c r="A15" i="34" s="1"/>
  <c r="B15" i="34" s="1"/>
  <c r="B15" i="2" s="1"/>
  <c r="E18" i="34"/>
  <c r="E15" i="36"/>
  <c r="A15" i="36" s="1"/>
  <c r="B15" i="36" s="1"/>
  <c r="B17" i="2" s="1"/>
  <c r="E21" i="34"/>
  <c r="N9" i="43"/>
  <c r="E22" i="34"/>
  <c r="N9" i="38"/>
  <c r="E17" i="36"/>
  <c r="N9" i="42"/>
  <c r="H15" i="2"/>
  <c r="H49" i="2" s="1"/>
  <c r="A22" i="117" l="1"/>
  <c r="B22" i="117" s="1"/>
  <c r="B37" i="2" s="1"/>
  <c r="E19" i="2"/>
  <c r="A16" i="117"/>
  <c r="B16" i="117" s="1"/>
  <c r="B19" i="2" s="1"/>
  <c r="A18" i="117"/>
  <c r="B18" i="117" s="1"/>
  <c r="B25" i="2" s="1"/>
  <c r="A19" i="117"/>
  <c r="B19" i="117" s="1"/>
  <c r="B28" i="2" s="1"/>
  <c r="E26" i="117"/>
  <c r="A17" i="117"/>
  <c r="B17" i="117" s="1"/>
  <c r="B22" i="2" s="1"/>
  <c r="A17" i="36"/>
  <c r="B17" i="36" s="1"/>
  <c r="B23"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2" i="34"/>
  <c r="B22" i="34" s="1"/>
  <c r="B36" i="2" s="1"/>
  <c r="A18" i="34"/>
  <c r="B18" i="34" s="1"/>
  <c r="B24" i="2" s="1"/>
  <c r="A19" i="36"/>
  <c r="B19" i="36" s="1"/>
  <c r="B29" i="2" s="1"/>
  <c r="A16" i="34"/>
  <c r="B16" i="34" s="1"/>
  <c r="B18" i="2" s="1"/>
  <c r="A25" i="34"/>
  <c r="B25" i="34" s="1"/>
  <c r="B45" i="2" s="1"/>
  <c r="E32" i="2"/>
  <c r="A20" i="36"/>
  <c r="B20" i="36" s="1"/>
  <c r="B32" i="2" s="1"/>
  <c r="E39" i="2"/>
  <c r="A23" i="34"/>
  <c r="B23" i="34" s="1"/>
  <c r="B39" i="2" s="1"/>
  <c r="E18" i="2"/>
  <c r="E30" i="2"/>
  <c r="E42" i="2"/>
  <c r="E21" i="2"/>
  <c r="E27" i="2"/>
  <c r="E36" i="2"/>
  <c r="E33" i="2"/>
  <c r="A34" i="2" s="1"/>
  <c r="E24" i="2"/>
  <c r="E45" i="2"/>
  <c r="E15" i="2"/>
  <c r="E20" i="2"/>
  <c r="E23" i="2"/>
  <c r="E29" i="2"/>
  <c r="E44" i="2"/>
  <c r="E38" i="2"/>
  <c r="E26" i="2"/>
  <c r="E35" i="2"/>
  <c r="E47" i="2"/>
  <c r="E17" i="2"/>
  <c r="E26" i="34"/>
  <c r="E26" i="36"/>
  <c r="A19" i="2" l="1"/>
  <c r="A22" i="2"/>
  <c r="E29" i="117"/>
  <c r="E27" i="117"/>
  <c r="E28" i="117" s="1"/>
  <c r="A31" i="2"/>
  <c r="A25" i="2"/>
  <c r="A37" i="2"/>
  <c r="A28" i="2"/>
  <c r="A15" i="2"/>
  <c r="A16" i="2"/>
  <c r="A17" i="2"/>
  <c r="A33" i="2"/>
  <c r="A27" i="2"/>
  <c r="A30" i="2"/>
  <c r="A39" i="2"/>
  <c r="A38" i="2"/>
  <c r="A20" i="2"/>
  <c r="A21" i="2"/>
  <c r="A47" i="2"/>
  <c r="A26" i="2"/>
  <c r="A42" i="2"/>
  <c r="A44" i="2"/>
  <c r="A45" i="2"/>
  <c r="A36" i="2"/>
  <c r="A18" i="2"/>
  <c r="A32" i="2"/>
  <c r="A29" i="2"/>
  <c r="A35" i="2"/>
  <c r="A23" i="2"/>
  <c r="A24" i="2"/>
  <c r="E49" i="2"/>
  <c r="E50" i="2" s="1"/>
  <c r="E27" i="34"/>
  <c r="E28" i="34" s="1"/>
  <c r="E29" i="34"/>
  <c r="E29" i="36"/>
  <c r="E27" i="36"/>
  <c r="E28" i="36" s="1"/>
  <c r="E30" i="117" l="1"/>
  <c r="D10" i="117" s="1"/>
  <c r="E52" i="2"/>
  <c r="E30" i="36"/>
  <c r="E30" i="34"/>
  <c r="E51" i="2"/>
  <c r="C19" i="118" l="1"/>
  <c r="C26" i="118" s="1"/>
  <c r="C28" i="118" s="1"/>
  <c r="C19" i="33"/>
  <c r="D10" i="36"/>
  <c r="C19" i="35"/>
  <c r="C26" i="35" s="1"/>
  <c r="C28" i="35" s="1"/>
  <c r="D10" i="34"/>
  <c r="E53" i="2"/>
  <c r="D10" i="2" s="1"/>
  <c r="C19" i="1" l="1"/>
  <c r="C26" i="1" s="1"/>
  <c r="C28" i="1" s="1"/>
  <c r="C26" i="33"/>
  <c r="C28" i="33" s="1"/>
</calcChain>
</file>

<file path=xl/sharedStrings.xml><?xml version="1.0" encoding="utf-8"?>
<sst xmlns="http://schemas.openxmlformats.org/spreadsheetml/2006/main" count="3055" uniqueCount="408">
  <si>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</si>
  <si>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</si>
  <si>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</si>
  <si>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</si>
  <si>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</si>
  <si>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</si>
  <si>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</si>
  <si>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</si>
  <si>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</si>
  <si>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</si>
  <si>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</si>
  <si>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</si>
  <si>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</si>
  <si>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</si>
  <si>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</si>
  <si>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</si>
  <si>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</si>
  <si>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</si>
  <si>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</si>
  <si>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</si>
  <si>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</si>
  <si>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</si>
  <si>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</si>
  <si>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</si>
  <si>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</si>
  <si>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</si>
  <si>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</si>
  <si>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</si>
  <si>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</si>
  <si>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</si>
  <si>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</si>
  <si>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</si>
  <si>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</si>
  <si>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</si>
  <si>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</si>
  <si>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</si>
  <si>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</si>
  <si>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</si>
  <si>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</si>
  <si>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</si>
  <si>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</si>
  <si>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</si>
  <si>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</si>
  <si>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</si>
  <si>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</si>
  <si>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</si>
  <si>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</si>
  <si>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</si>
  <si>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</si>
  <si>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</si>
  <si>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</si>
  <si>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</si>
  <si>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</si>
  <si>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</si>
  <si>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</si>
  <si>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</si>
  <si>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</si>
  <si>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</si>
  <si>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</si>
  <si>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</si>
  <si>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</si>
  <si>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</si>
  <si>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</si>
  <si>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</si>
  <si>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Daudzīvokļu dzīvojamā ēka</t>
  </si>
  <si>
    <t>Daudzdzīvokļu dzīvojamās ēkas energoefektivitātes paaugstināšana</t>
  </si>
  <si>
    <t>Kurzemes iela 3, Tukums, Tukuma novads, LV-3101</t>
  </si>
  <si>
    <t>22062023/K-3</t>
  </si>
  <si>
    <t>Kopsavilkums</t>
  </si>
  <si>
    <t>Nr.1-00180</t>
  </si>
  <si>
    <t>Tāme sastādīta 2024. gada 28. martā</t>
  </si>
  <si>
    <t>Būvlaukuma sagatavošana</t>
  </si>
  <si>
    <t>Tāme sastādīta  2024. gada tirgus cenās, pamatojoties uz DOP daļas rasējumiem</t>
  </si>
  <si>
    <t>03-00000</t>
  </si>
  <si>
    <t>Būvlaukuma nožogošana ar pagaidu nožogojumu, t.sk. Vārti, noma</t>
  </si>
  <si>
    <t>tm</t>
  </si>
  <si>
    <t>Brīdinājuma zīmju uzstādīšana</t>
  </si>
  <si>
    <t>kompl</t>
  </si>
  <si>
    <t>Strādnieku sadzīves vagoniņš un instrumentu noliktava 10,00 m2</t>
  </si>
  <si>
    <t>gab</t>
  </si>
  <si>
    <t>BIO tualete</t>
  </si>
  <si>
    <t>Būvlaukuma ugunsdzēsības komplekts (ugunsdzēsības stends, ugunsdzēsības aparāti)</t>
  </si>
  <si>
    <t>Būvgružu konteinera noma, t.sk. Novietošana un aizvešana</t>
  </si>
  <si>
    <t>mēn.</t>
  </si>
  <si>
    <t>Sastatņu montāža, t.sk. norobežošana ar celtniecības tīklu, demontāža, noma</t>
  </si>
  <si>
    <t>m2</t>
  </si>
  <si>
    <t>Ieejas mezglu koka nojumju izveidošana</t>
  </si>
  <si>
    <t>Elektrības pieslēgums ar skaitītāju uz būvniecības laiku</t>
  </si>
  <si>
    <t>Ūdens pieslēgums ar skaitītāju uz būvniecības laiku</t>
  </si>
  <si>
    <t>Būvtāfeles izveide un uzstādīšana</t>
  </si>
  <si>
    <t>Demontāžas darbi</t>
  </si>
  <si>
    <t>02-00000</t>
  </si>
  <si>
    <t>Numurzīmes, hidranta zīmes, karoga turētāja u.c. traucējošo elementu demontāža fasādē, t.sk. esošo satelītandētnu demontāža, vecās zibensaizsardzības demontāža</t>
  </si>
  <si>
    <t>Ventilācijas restu/loga demontāža cokolā, utilizācija</t>
  </si>
  <si>
    <t>Esoša jumta seguma demontāža</t>
  </si>
  <si>
    <t>Esošo palodžu demontāža fasādē logiem un lodžijām, utilizācija</t>
  </si>
  <si>
    <t>Veco logu demontāža, t.sk. iekšējās palodzes, utilizācija</t>
  </si>
  <si>
    <t>Lodžiju stiklojuma demontāža, utilizācija</t>
  </si>
  <si>
    <t>Veco durvju un koka karkasa demontāža, utilizācija</t>
  </si>
  <si>
    <t>Lodžiju ekrānu demontāža, utilizācija</t>
  </si>
  <si>
    <t>Dzegu skārda elementu demontāža</t>
  </si>
  <si>
    <t>Puķu dobju demontāža, utilizācija</t>
  </si>
  <si>
    <t>Ventilācijas šahtu betona nosegplātņu demontāža, utilizācija</t>
  </si>
  <si>
    <t>Koka starplogu karkasa demontāža, utilizācija</t>
  </si>
  <si>
    <t>Stikla bloku un koka sienu demontāža, utilizācija</t>
  </si>
  <si>
    <t>Lodžijas šķērssienas demontāžā, utilizācija</t>
  </si>
  <si>
    <t>Betona apmeles demontāža b=700, utilizācija</t>
  </si>
  <si>
    <t>Pamati, cokols</t>
  </si>
  <si>
    <t>13-00000</t>
  </si>
  <si>
    <t xml:space="preserve">Pamatu atrakšana ~ 1,2 m dziļumā (nogāzes leņķis ne stāvāks par 50°) </t>
  </si>
  <si>
    <r>
      <t>m</t>
    </r>
    <r>
      <rPr>
        <vertAlign val="superscript"/>
        <sz val="8"/>
        <rFont val="Arial"/>
        <family val="2"/>
      </rPr>
      <t>3</t>
    </r>
  </si>
  <si>
    <t>Pamatu (h=1,2m) un cokola (h=0,13-0,3m) attīrīšana no bojātā un atslāņotā apmetuma un augsnes paliekām, esošā, nodrupušā apmetuma nokalšana.</t>
  </si>
  <si>
    <r>
      <t>m</t>
    </r>
    <r>
      <rPr>
        <vertAlign val="superscript"/>
        <sz val="8"/>
        <rFont val="Arial"/>
        <family val="2"/>
      </rPr>
      <t>2</t>
    </r>
  </si>
  <si>
    <t>Pamatu un cokola virsmas izlīdzināšana ievērojot 20mm/m līdzenumu, izmantojot grunti SAKRET BG vai ekvivlentu un javu SAKRET PM super vai ekvivalentu.</t>
  </si>
  <si>
    <t>Cokola un pamatu siltināšana atbilstoši pīrāgam C1</t>
  </si>
  <si>
    <t>Cokola un pamatu virsmas hidroizolēšana ar SAKRET TCM vai ekvivalentu</t>
  </si>
  <si>
    <t>kg</t>
  </si>
  <si>
    <t>Siltumizolācijas materiāla stiprināšana ar līmjavu SAKRET BAK vai ekvivalentu</t>
  </si>
  <si>
    <t xml:space="preserve">Putupolistirola plākšņu TENAPORS Extra EPS 150 (Tenax) vai ekvivalentu (λ&lt;=0,034 W/(mK)) montāža. B=100mm </t>
  </si>
  <si>
    <t>Armējošā slāņa iestrāde ar javas kārtu SAKRET BAK vai ekvivalentu - 2 kārtās</t>
  </si>
  <si>
    <t>Stiklušķiedras siets SSA-1363-160 160 g/m² - 2 kārtās</t>
  </si>
  <si>
    <t>Hidroizolācija SAKRET TCM vai ekvivalenta</t>
  </si>
  <si>
    <t>Grunts SAKRET FM-G divās kārtās vai ekvivalents</t>
  </si>
  <si>
    <t>Cokola virsmas krāsošana ar SAKRET FC divās kārtās vai ekvivalentu, tonis pēc krāsu pases. Apjoms uzrādīts divām kārtām</t>
  </si>
  <si>
    <t xml:space="preserve">Alumīnija cokola profila ar lāseni iestrāde, t.sk. stiprinājumi un papildus siltumizolācijas slāņa iestrāde savienojuma vietās. </t>
  </si>
  <si>
    <t>Ģeomembrāna DELTA-PT vai ekvivalenta. Šļakstu
zonā 250mm augstumā un 50mm dziļumā no lietus novadjoslas</t>
  </si>
  <si>
    <t>Hidroizolācija SAKRET TCM vai ekvivalenta. Šļakstu
zonā 250mm augstumā un 50mm dziļumā no lietus novadjoslas</t>
  </si>
  <si>
    <t>Dībeļi RAWLPLUG TFIX 8S vai ekvivalenti, l=155mm cokola virszemes daļā.</t>
  </si>
  <si>
    <t>Fasādes siltināšana</t>
  </si>
  <si>
    <t>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t>
  </si>
  <si>
    <t xml:space="preserve">Virsmas izlīdzināšana ievērojot 20mm/m līdzenumu. </t>
  </si>
  <si>
    <t>Starpķieģeļu šuvju atjaunošana. Drūpošās daļas izkalšana, šuvju aizpildīšana ar javu SAKRET RM vai ekvivalentu</t>
  </si>
  <si>
    <t>Fasādes siltināšana atbilstoši sienu pīrāgam S1</t>
  </si>
  <si>
    <t>Siltumizolācijas materiālu stiprināšana ar līmjavu SAKRET BAK  vai ekvivalentu. Pēc nepieciešamības pirms tam virsmas gruntēšana.</t>
  </si>
  <si>
    <t>Armējošā slāņa iestrāde ar javas kārtu SAKRET BAK vai ekvivalentu - 1 kārtā, II mehāniskās izturības zonā</t>
  </si>
  <si>
    <t xml:space="preserve">Stiklušķiedras siets SSA-1363-160 160 g/m²  - 1 kārtā, II mehāniskās izturības zonā. </t>
  </si>
  <si>
    <t>Armējošā slāņa iestrāde ar javas kārtu SAKRET BAK vai ekvivalentu - 2 kārtās, I mehāniskās izturības zonā</t>
  </si>
  <si>
    <t>Stiklušķiedras siets SSA-1363-160 160 g/m²  - 2 kārtās, I mehāniskās izturības zonā. Apjoms uzrādīts divām kārtām.</t>
  </si>
  <si>
    <t>Armētā slāņa apstrāde ar zemapmetuma grunti SAKRET PG vai ekvivalentu</t>
  </si>
  <si>
    <t>Gatavā tonētā silikona apmetuma SAKRET SIP vai ekvivalenta iestrāde. Maksimālais grauda izmērs 2 mm. Tonis atbilstoši krāsu pasei.</t>
  </si>
  <si>
    <t>Dībeļi RAWLPLUG TFIX 8S vai ekvivalenti, l=215mm</t>
  </si>
  <si>
    <t>Esošo margu metāla statņu attīrīšana no rūsas un krāsošana. Nepieciešamības gadījumā mainīt bojātos posmus un atjaunot metināšanas šuves.</t>
  </si>
  <si>
    <t>RUKKI T20 loksnes vai ekvivalenti t.sk. Stiprinājumi</t>
  </si>
  <si>
    <t>Armatūras stiegras d=16mm l=450mm lodžijas margu stiprināšanai sānu sienās</t>
  </si>
  <si>
    <t>Skārda nosegprofils ar rūpniecisku krāsas pārklājumu h~260-300mm</t>
  </si>
  <si>
    <t>Slīpumu veidojošs vieglbetona slānis lodžijas grīdas remontam</t>
  </si>
  <si>
    <t>Jaunas sienas izbūve pie ieejas mezgla</t>
  </si>
  <si>
    <t>Gāzbetona bloku BAUROC (Aeroc) Classic vai ekviv. Mūrēšana, t.sk. java. B=200.</t>
  </si>
  <si>
    <t>Pilastru siltināšana ar fasādes akmens atbilstoši sienu pīrāgam S3</t>
  </si>
  <si>
    <t>Logu ailu siltināšana</t>
  </si>
  <si>
    <t>Siltumizolācijas materiāla Paroc Linio 15 vai ekvivalenta montāža - λ&lt;=0,037 W/(mK), b=30-50 mm, siltinājuma platums 400mm</t>
  </si>
  <si>
    <t>Armējošā slāņa iestrāde ar javas kārtu SAKRET BAK vai ekvivalentu - 1 kārtā</t>
  </si>
  <si>
    <t>Stiklušķiedras siets SSA-1363-160 160 g/m² - 1 kārtā + papildus armējošā sieta iestrāde stūros</t>
  </si>
  <si>
    <t>Loga pielaiduma profila SAKRET EW 06 vai ekvivalenta iestrāde ailes sānos un augšējā daļā</t>
  </si>
  <si>
    <t>Stūra profila ar lāseni SAKRET ED C(01)  vai ekvivalenta iestrāde loga augšējā daļā</t>
  </si>
  <si>
    <t>Stūra profila SAKRET EC  vai ekvivalenta iestrāde loga sānos</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</si>
  <si>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</si>
  <si>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</si>
  <si>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</si>
  <si>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</si>
  <si>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Siltumizolācijas materiāla Paroc Linio 15 vai ekvivalenta montāža - λ&lt;=0,037 W/(mK), b=30-50 mm, siltinājuma platums 100mm</t>
  </si>
  <si>
    <t xml:space="preserve">Gatavā tonētā silikona apmetuma SAKRET SIP vai ekvivalenta iestrāde. Maksimālais grauda izmērs 2 mm. Tonis atbilstoši krāsu pasei. </t>
  </si>
  <si>
    <t>Pielaiduma profila SAKRET EW 06 vai ekvivalenta iestrāde ailes sānos un augšējā daļā</t>
  </si>
  <si>
    <t>Stūra profila ar lāseni SAKRET ED C(01)  vai ekvivalenta iestrāde durvju augšējā daļā</t>
  </si>
  <si>
    <t>Stūra profila SAKRET EC  vai ekvivalenta iestrāde durvju sānos</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</si>
  <si>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</si>
  <si>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</si>
  <si>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lodžiju griestu savienojums, ieejas mezgla griestu savienojuma vieta u.tml.</t>
  </si>
  <si>
    <t>Citi darbi</t>
  </si>
  <si>
    <t>Esošo, numurzīmju u.c. nepieciešamo elementu atjaunošana fasādē pēc siltināšanas, t.sk. nepieciešamie stiprinājumi</t>
  </si>
  <si>
    <t>Ailes izveidošana siltumizolācijā ap esošo sadalni, t.sk. stūra profilu iestrāde</t>
  </si>
  <si>
    <t>Aiļu izveidošana siltumizolācijā ap esošiem gāzes ievadiem, t.sk. stūra profilu iestrāde</t>
  </si>
  <si>
    <t>Ieejas mezglu atjaunošana atbilstoši pārseguma tipam P4</t>
  </si>
  <si>
    <t>Esošās pārseguma virsmas tīrīšana, sagatavošana,  veikt gruntēšanu ar SAKRET TGW vai ekvivalentu.</t>
  </si>
  <si>
    <t>Siltumizolācijas plākņšņu līmēšana ar līmjavu SAKRET BAK vai ekvivalentu</t>
  </si>
  <si>
    <t>Putupolistirola plākņu TENAPORS EPS100 vai ekvivalentu montāža (λ&lt;=0,036 W/(mK))  b=200mm</t>
  </si>
  <si>
    <t>Stūra profila ar lāseni SAKRET ED C(01)  vai ekvivalenta iestrāde</t>
  </si>
  <si>
    <t>Stūra profila SAKRET EC  vai ekvivalenta iestrāde</t>
  </si>
  <si>
    <t>Fasādes</t>
  </si>
  <si>
    <t>Tāme sastādīta  2023. gada tirgus cenās, pamatojoties uz AR daļas rasējumiem</t>
  </si>
  <si>
    <t>Tāme sastādīta  2024. gada tirgus cenās, pamatojoties uz AR daļas rasējumiem</t>
  </si>
  <si>
    <t>Logi un durvis</t>
  </si>
  <si>
    <t>Logi</t>
  </si>
  <si>
    <t>Hidroizolējošas lentas CONTEGA Exo vai ekvivalentas iestrāde pa logu un lodžiju stiklojuma perimetru (visiem logiem un lodžījam fasādē)</t>
  </si>
  <si>
    <t>Jaunu trīs stikla pakešu PVC logu bloku uzstādīšana ( U≤1,1 (W/m2 K). Rāmja profilā paredzēt Temix tipa distanceri. Krāsa atbilstoši krāsu pasai, iekšpuse balta. L01 logu bloks (2850x1450), t.sk, furnitūra</t>
  </si>
  <si>
    <t>gab.</t>
  </si>
  <si>
    <t>Jaunu trīs stikla pakešu PVC logu bloku uzstādīšana ( U≤1,1 (W/m2 K). Rāmja profilā paredzēt Temix tipa distanceri. Krāsa atbilstoši krāsu pasai, iekšpuse balta. L02 logu bloks (3000x1450), t.sk, furnitūra</t>
  </si>
  <si>
    <t>Jaunu trīs stikla pakešu PVC logu bloku uzstādīšana ( U≤1,1 (W/m2 K). Rāmja profilā paredzēt Temix tipa distanceri. Krāsa atbilstoši krāsu pasai, iekšpuse balta. L03 logu bloks (1100x1450), t.sk, furnitūra</t>
  </si>
  <si>
    <t>Jaunu trīs stikla pakešu PVC logu bloku uzstādīšana ( U≤1,1 (W/m2 K). Rāmja profilā paredzēt Temix tipa distanceri. Krāsa atbilstoši krāsu pasai, iekšpuse balta. L07 logu bloks (1700x1450), t.sk, furnitūra</t>
  </si>
  <si>
    <t>Jaunu trīs stikla pakešu PVC lodžiju stiklojuma bloku uzstādīšana ( U≤1,1 (W/m2 K). Rāmja profilā paredzēt Temix tipa distanceri. Krāsa atbilstoši krāsu pasai, iekšpuse balta. L04 logu bloks (2300x1450), t.sk, furnitūra</t>
  </si>
  <si>
    <t>Jaunu trīs stikla pakešu PVC lodžijas stiklojuma bloku uzstādīšana ( U≤1,1 (W/m2 K). Rāmja profilā paredzēt Temix tipa distanceri. Krāsa atbilstoši krāsu pasai, iekšpuse balta. L05 logu bloks (1850x1450), t.sk, furnitūra</t>
  </si>
  <si>
    <t>Jaunu trīs stikla pakešu PVC lodžijas stiklojuma bloku uzstādīšana ( U≤1,1 (W/m2 K). Rāmja profilā paredzēt Temix tipa distanceri. Krāsa atbilstoši krāsu pasai, iekšpuse balta. L06 logu bloks (2450x1450), t.sk, furnitūra</t>
  </si>
  <si>
    <t>Esošo un maināmo logu aprīkošana ar ventilācijas iekārtu Ventsys vai ekvivalentu</t>
  </si>
  <si>
    <t>Durvis</t>
  </si>
  <si>
    <t>Jaunu metāla durvju bloka uzstādīšana (U≤1,6 (W/m2 K), t.sk. iekšējā apdare, ārējā hidroizolējošā lenta, iekšējā difūzijas lenta. Krāsa atbilstoši krāsu pasei.  D1 metāla durvju bloks  (1000x2510), t.sk, furnitūra.</t>
  </si>
  <si>
    <t>Jaunu metāla durvju bloka uzstādīšana (U≤1,6 (W/m2 K), t.sk. iekšējā apdare, ārējā hidroizolējošā lenta, iekšējā difūzijas lenta. Krāsa atbilstoši krāsu pasei.  D2 metāla durvju bloks  (1000x2510), t.sk, furnitūra.  Slēdzamas</t>
  </si>
  <si>
    <t>Aizvērējmehānismi</t>
  </si>
  <si>
    <t>Durvju atdure</t>
  </si>
  <si>
    <t>Durvju kods ar čipu, t.sk. pieslēgšana un kabeļi</t>
  </si>
  <si>
    <t>Iekšējā apdare logiem</t>
  </si>
  <si>
    <t>Difūzijas lentas CONTEGA SL vai ekvivalentas iestrāde pa perimetru</t>
  </si>
  <si>
    <t>Maināmo logu iekšējā apdare, t.sk. PVC palodze (balta), riģipša plāksnes apšūšanai, kā arī špaktele  virsmas sagatavošanai, kā arī krāsošana toni saskaņojot ar Pasūtāju.</t>
  </si>
  <si>
    <t>Ventilācijas restes</t>
  </si>
  <si>
    <t>Cinkota skārda ventilācijas reste bēniņos Vr-1 200x400mm montāža, t.sk. stiprinājumi,insektu siets. Krāsa atbilstoši krāsu pasei.</t>
  </si>
  <si>
    <t>Cinkota skārda ventilācijas reste pagrabā Vr-2 200x200mm montāža, t.sk. stiprinājumi,insektu siets. Krāsa atbilstoši krāsu pasei.</t>
  </si>
  <si>
    <t>Pagraba pārseguma siltināšana</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</si>
  <si>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</si>
  <si>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</si>
  <si>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</si>
  <si>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</si>
  <si>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</si>
  <si>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Nedegoša akmens vates PAROC Linio siltumizolācija plānajām apmetuma sistēmām - λ&lt;=0,036 W/(mK), b=50 mm</t>
  </si>
  <si>
    <t>Armējošā slāņa iestrāde ar javas kārtu SAKRET BAK vai ekvivalentu</t>
  </si>
  <si>
    <t xml:space="preserve">Stiklušķiedras siets SSA-1363-160 160 g/m² </t>
  </si>
  <si>
    <t>Siltumizolācijas izbūve pagraba pārsegumam atbilstoši pārseguma pīrāgam P1</t>
  </si>
  <si>
    <t>Esošā pagraba pārseguma tīrīšana, virmsas sagatavošana, t.sk. lokāli novērst javas pildījuma drupšanu no pagraba un kāpņu telpas griestiem. Izkalt esošo bojāto šuvi, veikt gruntēšanu ar SAKRET TGW vai ekvivalentu un šuvi aizpildīt ar poliuretāna hermētiķi.</t>
  </si>
  <si>
    <t>kompl.</t>
  </si>
  <si>
    <t>Putupolistirola plākņu TENAPORS EPS100 vai ekvivalentu montāža (λ&lt;=0,036 W/(mK))  b=150mm</t>
  </si>
  <si>
    <t>Jumta darbi</t>
  </si>
  <si>
    <t>Ventilācijas skursteņa atjaunošana</t>
  </si>
  <si>
    <t>09-00000</t>
  </si>
  <si>
    <t>Ventilācijas skursteņu remonts(ja nepieciešams) un jaunu skārda nosegcepuru uzstādīšana.</t>
  </si>
  <si>
    <t>Esošais jumta segums, attīrīts un sagatavots</t>
  </si>
  <si>
    <t>Bitumena ruļļu materiāls Icopal Ultra Base  - apakšklājs</t>
  </si>
  <si>
    <t>Bitumena ruļļu materiāls Icopal Ultra Top  - virsklājs, t.sk. papaildus slāņu veidošana pie ventilācijas skursteņiem, jumta aeratoriem, jumta lūkām, u.c. izbīdījumiem un izbūvēm jumtā</t>
  </si>
  <si>
    <t>Cinkots skārds ar PURAL pārklājumu b=0.5mm, platums ~300mm</t>
  </si>
  <si>
    <t>JUMTA DZEGAS PAGARINĀJUMA IZVEIDE PIESLĒGUMĀ AR SILTINĀTU SIENU</t>
  </si>
  <si>
    <t>Impregnēta koka brusa 100x50, t.sk. Stiprinājumi</t>
  </si>
  <si>
    <t>gb</t>
  </si>
  <si>
    <t>Akmens vate PAROC ROS 100 mm λ =&lt;0.036 W/ (mK)</t>
  </si>
  <si>
    <t>Jumta lūkas atjaunošana</t>
  </si>
  <si>
    <t>Jumta lūku remonts, hermetizēšana</t>
  </si>
  <si>
    <t>Ventilācijas šahtu apsekošana un tīrīšana.</t>
  </si>
  <si>
    <t>Lapu ķērāju uzstādīšana</t>
  </si>
  <si>
    <t>Jumta drošības troses uzstādīšana</t>
  </si>
  <si>
    <t/>
  </si>
  <si>
    <t>Bēniņu siltināšana</t>
  </si>
  <si>
    <t>Bēniņu pārseguma siltinājums atbilstoši pīrāgam P2</t>
  </si>
  <si>
    <t>Esošā pārseguma attīrīšana</t>
  </si>
  <si>
    <t>Pretvēja plēve., ieklāšana - ar pārlaidi, blīvi nosedzot visu laukumu</t>
  </si>
  <si>
    <t>Beramās akmens vates siltumizolācijas slāņa ieklāšana PAROC BLT3 vai ekvivalentas (λ&lt;=0,041 W/(mK)) b=300mm, papildus apjoms 20% sēšanās</t>
  </si>
  <si>
    <r>
      <t>m</t>
    </r>
    <r>
      <rPr>
        <vertAlign val="superscript"/>
        <sz val="8"/>
        <rFont val="Arial"/>
        <family val="2"/>
        <charset val="186"/>
      </rPr>
      <t>3</t>
    </r>
  </si>
  <si>
    <t>Atvērumu veidošana bēniņu sienas paneļos siltinājuma iepildīšanai 400x600mm.</t>
  </si>
  <si>
    <t>Jauna, siltināta bēniņu lūka (800x800mm) EI30, U≤1.6(W/m2*K)</t>
  </si>
  <si>
    <t>Labiekārtošana</t>
  </si>
  <si>
    <t>Seguma atjaunošana pēc pamatu siltināšanas</t>
  </si>
  <si>
    <t>31-00000</t>
  </si>
  <si>
    <t>Esošās grunts blietēšana</t>
  </si>
  <si>
    <t>Zāliena atjaunošana pēc darbu pabeigšanas, t.sk. melnzemes uzbēršana 150mm un zāliena sēšana</t>
  </si>
  <si>
    <t>obj</t>
  </si>
  <si>
    <t>Dalīto aizsargcauruļu uzstādīšana esošiem elektrības un sakaru kabeļiem, atrokot pamatus, l=1500</t>
  </si>
  <si>
    <t>Jaunu puķu dobju uzstādīšana pie ieejas mezgliem</t>
  </si>
  <si>
    <t>Apkure, vēdināšana un gaisa kondicionēšana</t>
  </si>
  <si>
    <t>Stāvvadi</t>
  </si>
  <si>
    <t>Radiators " Lyngson" ar atgaisotāju un korķi.                                          C22-500-1800 vai ekvivalents</t>
  </si>
  <si>
    <t>Radiators " Lyngson" ar atgaisotāju un korķi.                                          C22-400-1100 vai ekvivalents</t>
  </si>
  <si>
    <t>17-00000</t>
  </si>
  <si>
    <t>Radiators " Lyngson" ar atgaisotāju un korķi.                                          C22-400-800 vai ekvivalents</t>
  </si>
  <si>
    <t>Radiators " Lyngson" ar atgaisotāju un korķi.                                          C22-400-600 vai ekvivalents</t>
  </si>
  <si>
    <t>Radiators " Lyngson" ar atgaisotāju un korķi.                                          C22-400-500 vai ekvivalents</t>
  </si>
  <si>
    <t>Radiators " Lyngson" ar atgaisotāju un korķi.                                          C22-400-400 vai ekvivalents</t>
  </si>
  <si>
    <t xml:space="preserve">Radiatora vārsts </t>
  </si>
  <si>
    <t>Radiatora termostatiskie sensori Dn15,  (Rūpnieciski iestrādāti ar ierobežotu min.temp. 16°C)</t>
  </si>
  <si>
    <t>Kāpņu telpā termostatiskie sensori ar atslēgu regulējami</t>
  </si>
  <si>
    <t xml:space="preserve">Radiatora atgaitas noslēgventilis </t>
  </si>
  <si>
    <t>Lodveida vārsts dn20</t>
  </si>
  <si>
    <t>Lodveida vārsts dn25</t>
  </si>
  <si>
    <t xml:space="preserve">Tukšošanas vārsti </t>
  </si>
  <si>
    <t xml:space="preserve">Presējamās tērauda caurules,Viega vai ekvivalents dn12 </t>
  </si>
  <si>
    <t>m</t>
  </si>
  <si>
    <t>Presējamās tērauda caurules,Viega vai ekvivalents dn15</t>
  </si>
  <si>
    <t>Presējamās tērauda caurules,Viega vai ekvivalents dn18</t>
  </si>
  <si>
    <t>Presējamās tērauda caurules,Viega vai ekvivalents dn22</t>
  </si>
  <si>
    <t>Presējamās tērauda caurules,Viega vai ekvivalents dn28</t>
  </si>
  <si>
    <t>Cauruļvadu fasondaļas (fitingi, savienojumi, pārejas)</t>
  </si>
  <si>
    <t>Alokators  E-ITN 40 ar alumīnija montāžas plāksni vai ekvivalents</t>
  </si>
  <si>
    <t>Radio centrāle Sky Meters koncentrators 220v 4G vai ekvivalents</t>
  </si>
  <si>
    <t>Atkārtotājs Sky Meters  220v vai ekvivalents</t>
  </si>
  <si>
    <t>Alokatoru sistēmas instalācijas darbi</t>
  </si>
  <si>
    <t>Alokatoru servera parametrizēšana</t>
  </si>
  <si>
    <t>Kompensatori garajaiem, taisnajiem trases posmiem</t>
  </si>
  <si>
    <t>komp.</t>
  </si>
  <si>
    <t>Pagrabstāva maģistrālie cauruļvadi</t>
  </si>
  <si>
    <t>Presējamās tērauda caurules,Viega vai ekvivalents dn35</t>
  </si>
  <si>
    <t>Presējamās tērauda caurules,Viega vai ekvivalents dn42</t>
  </si>
  <si>
    <t>Presējamās tērauda caurules,Viega vai ekvivalents dn54</t>
  </si>
  <si>
    <t>Siltumizolācija cauruļvadiem pagrabā, PAROC Hvac Section AluCoat T vai ekvivalents. λ50=0,037 W/mK (pie temperatūras 50oC). Biezums, b=50, Dn22</t>
  </si>
  <si>
    <t>Siltumizolācija cauruļvadiem pagrabā, PAROC Hvac Section AluCoat T vai ekvivalents. λ50=0,037 W/mK (pie temperatūras 50oC). Biezums, b=50, Dn28</t>
  </si>
  <si>
    <t>Siltumizolācija cauruļvadiem pagrabā, PAROC Hvac Section AluCoat T vai ekvivalents. λ50=0,037 W/mK (pie temperatūras 50oC). Biezums, b=50, Dn35</t>
  </si>
  <si>
    <t>Siltumizolācija cauruļvadiem pagrabā, PAROC Hvac Section AluCoat T vai ekvivalents. λ50=0,037 W/mK (pie temperatūras 50oC). Biezums, b=50, Dn42</t>
  </si>
  <si>
    <t>Siltumizolācija cauruļvadiem pagrabā, PAROC Hvac Section AluCoat T vai ekvivalents. λ50=0,037 W/mK (pie temperatūras 50oC). Biezums, b=50, Dn54</t>
  </si>
  <si>
    <t>Noslēgvārsti dn54</t>
  </si>
  <si>
    <t>Lodveida vārsts dn32</t>
  </si>
  <si>
    <t>Vispārīgie darbi</t>
  </si>
  <si>
    <t>Ieregulēšanas un palaišanas darbi</t>
  </si>
  <si>
    <t xml:space="preserve">Pieslēgums pie siltummezgla </t>
  </si>
  <si>
    <t>Cauruļvadu stiprinājumi</t>
  </si>
  <si>
    <t>Caurumu aizdare, ugunsdrošā aizdare</t>
  </si>
  <si>
    <t>Pēc cauruļu montāžas dzīvokļos paredzēt caurumu aizdarīšanu un krāsošanu.</t>
  </si>
  <si>
    <t>Palīgmateriāli</t>
  </si>
  <si>
    <t>Cauruļvadu hidrauliskā pārbaude</t>
  </si>
  <si>
    <t>Esošās apkures sistēmas demontāža</t>
  </si>
  <si>
    <t>Apkures siltummainis  49 KW    XB 12M-1-26  004H7676</t>
  </si>
  <si>
    <t>kpl</t>
  </si>
  <si>
    <t>Karstā ūdens siltummainis  150 KW                                 XB 12L-1-70  004H7669</t>
  </si>
  <si>
    <t>Diferenciāla spiediena regulators  AVP DN32 Kvs=10.0</t>
  </si>
  <si>
    <t>Procesors ECL210  ar karti A266</t>
  </si>
  <si>
    <t>Regulēšanas vārsts VM2 Dn32 Kvs 10.0 m3/h</t>
  </si>
  <si>
    <t>Regulēšanas vārsts VM2 Dn20 Kvs 4.0 m3/h</t>
  </si>
  <si>
    <t>Izpildmehānisms     AMV20</t>
  </si>
  <si>
    <t>Izpildmehānisms     AMV30</t>
  </si>
  <si>
    <t>Ārgaisa temperatūras sensors ESMT</t>
  </si>
  <si>
    <t>Ūdens temperatūras sensors ESM11</t>
  </si>
  <si>
    <t>Ūdens temperatūras sensors ESMU</t>
  </si>
  <si>
    <t>Apkures cirkulācijas sūknis Magna3 32-100(1x230V)</t>
  </si>
  <si>
    <t>Karstā ūdens cirkulācijas sūknis Magna3 32-80N(1x230V)</t>
  </si>
  <si>
    <t>Drošības vārsts                   3/4" 6 bar</t>
  </si>
  <si>
    <t>Drošības vārsts                   3/4" 10 bar</t>
  </si>
  <si>
    <t>Ūdens mērītājs                    90ºC 2,5 m3/h    10bar</t>
  </si>
  <si>
    <t>Ūdens mērītājs                    30ºC 6,0 m3/h   16bar</t>
  </si>
  <si>
    <t>Izplešanās trauks  N100      V=100L     6bar</t>
  </si>
  <si>
    <t>Lodveida ventilis  iemetinātais DN65    PN25</t>
  </si>
  <si>
    <t>Lodveida ventilis  iemetinātais DN40    PN40</t>
  </si>
  <si>
    <t>Lodveida ventilis  iemetinātais DN32    PN40</t>
  </si>
  <si>
    <t>Manometra ventilis    Ø1/2"</t>
  </si>
  <si>
    <t>Lodveida ventilis        Ø 3/4"</t>
  </si>
  <si>
    <t>Lodveida ventilis        Ø 1/2"</t>
  </si>
  <si>
    <t>Lodveida ventilis (bronzas)      DN32</t>
  </si>
  <si>
    <t>Lodveida ventilis (bronzas)      DN40</t>
  </si>
  <si>
    <t>Vienvirziena vārsts                                     DN15</t>
  </si>
  <si>
    <t>Vienvirziena vārsts  k.ūdens                        DN32</t>
  </si>
  <si>
    <t>Vienvirziena vārsts  k.ūdens                        DN40</t>
  </si>
  <si>
    <t>Atloku sietiņfiltrs                                        DN65</t>
  </si>
  <si>
    <t>Atloku sietiņfiltrs                                        DN40</t>
  </si>
  <si>
    <t>Vītņu sietiņfiltrs                                          DN15</t>
  </si>
  <si>
    <t>Vītņu sietiņfiltrs  (k.ūdens)                           DN32</t>
  </si>
  <si>
    <t>Vītņu sietiņfiltrs   (k.ūdens)                          DN40</t>
  </si>
  <si>
    <t xml:space="preserve">Tehniskais manometrs   0-16 bar </t>
  </si>
  <si>
    <t>Tehniskais manometrs    0-10 bar</t>
  </si>
  <si>
    <t>Tehniskais termometrs   0-120ºC</t>
  </si>
  <si>
    <t>Tehniskais termometrs   0-100ºC</t>
  </si>
  <si>
    <t xml:space="preserve">Tērauda elektrometinātas caurule  Ø21,3x2,0    </t>
  </si>
  <si>
    <t>Tērauda elektrometinātas caurule  Ø26.9x2.3</t>
  </si>
  <si>
    <t>Tērauda elektrometinātas caurule  Ø42.4x2.6</t>
  </si>
  <si>
    <t>Tērauda elektrometinātas caurule  Ø48.3x2.6</t>
  </si>
  <si>
    <t>Tērauda elektrometinātas caurule  Ø76.1x2.9</t>
  </si>
  <si>
    <t>Nerūsējošā tērauda caurule Ø42.4x2,0        DN32        EN1.4307/304L</t>
  </si>
  <si>
    <t>Nerūsējošā tērauda caurule Ø48.3x2,0        DN40        EN1.4307/304L</t>
  </si>
  <si>
    <t>Siltumizolācija  Hvac Section AluCoat T    22-20</t>
  </si>
  <si>
    <t>Siltumizolācija  Hvac Section AluCoat T     28-20</t>
  </si>
  <si>
    <t>Siltumizolācija  Hvac Section AluCoat T    42-30</t>
  </si>
  <si>
    <t>Siltumizolācija  Hvac Section AluCoat T    48-30</t>
  </si>
  <si>
    <t>Siltumizolācija  Hvac Section AluCoat T    76-50</t>
  </si>
  <si>
    <t>Krāsa 2 kārtas NEOSPRINT 30</t>
  </si>
  <si>
    <t>Gruntējuma viena kārta URF-0110</t>
  </si>
  <si>
    <t>Tērauda cauruļu veidgabali</t>
  </si>
  <si>
    <t>Nerūsējošā tērauda cauruļu veidgabali</t>
  </si>
  <si>
    <t>Cauruļu stiprinājumi</t>
  </si>
  <si>
    <t>Marķēšanas materiāli</t>
  </si>
  <si>
    <t>Hidrauliskā pārbaude</t>
  </si>
  <si>
    <t>Izpilddokumentācija</t>
  </si>
  <si>
    <t>Elektrokomutācijas kabeļu komplekts</t>
  </si>
  <si>
    <t>Tāme sastādīta  2024. gada tirgus cenās, pamatojoties uz AVK daļas rasējumiem</t>
  </si>
  <si>
    <t>SM iekārtu, konstrukciju un būvizstrādājumu kopsavilkums 1</t>
  </si>
  <si>
    <t>Apkures siltummainis  72 KW    XB 12M-1-36  004H7678</t>
  </si>
  <si>
    <t>Karstā ūdens siltummainis  192 KW                                                 XB 12M-1-80  004H7683</t>
  </si>
  <si>
    <t>Diferenciāla spiediena regulators  AVP DN40 Kvs=16.0</t>
  </si>
  <si>
    <t>Regulēšanas vārsts VM2 Dn40 Kvs 16.0 m3/h</t>
  </si>
  <si>
    <t>Regulēšanas vārsts VM2 Dn25 Kvs 6.3 m3/h</t>
  </si>
  <si>
    <t>Apkures cirkulācijas sūknis Magna3 40-100F(1x230V)</t>
  </si>
  <si>
    <t>Izplešanās trauks  N 140      V=140L     6bar</t>
  </si>
  <si>
    <t>Lodveida ventilis  iemetinātais DN50    PN40</t>
  </si>
  <si>
    <t>Lodveida ventilis (bronzas)      DN50</t>
  </si>
  <si>
    <t>Vienvirziena vārsts  k.ūdens                        DN50</t>
  </si>
  <si>
    <t>Atloku sietiņfiltrs                                        DN50</t>
  </si>
  <si>
    <t>Vītņu sietiņfiltrs   (k.ūdens)                          DN50</t>
  </si>
  <si>
    <t>Tērauda elektrometinātas caurule  Ø60.3x2.9</t>
  </si>
  <si>
    <t>Nerūsējošā tērauda caurule Ø60.3x2,0        DN50        EN1.4307/304L</t>
  </si>
  <si>
    <t>Siltumizolācija  Hvac Section AluCoat T    60-30</t>
  </si>
  <si>
    <t>SM iekārtu, konstrukciju un būvizstrādājumu kopsavilkums 2</t>
  </si>
  <si>
    <t>Jumta pārseguma maiņa atbilstoši pārsegumu pīrāgam P3</t>
  </si>
  <si>
    <t>Gala fasāžu lokāls remonts ~10% no kopējā laukuma</t>
  </si>
  <si>
    <t>Gala fasāžu remonts un krāsošana</t>
  </si>
  <si>
    <t>Gatavā tonētā silikona apmetuma SAKRET SIP vai ekvivalenta iestrāde. Maksimālais grauda izmērs 2 mm. Tonis atbilstoši krāsu pasei. Mākslinieciskā apdare saglabājama.</t>
  </si>
  <si>
    <t>Gaismas šahtu tīrīšana un remonts, ja tas ir nepieciešams. Jaunas metāla nosegrestes</t>
  </si>
  <si>
    <t>Impregnētas koka latas 32x100mm</t>
  </si>
  <si>
    <t>Impregnētas koka latas 80x100mm</t>
  </si>
  <si>
    <t>Ķīmiskie enkuri, papildus metāla plaksnītes</t>
  </si>
  <si>
    <t>Vēdināšanas atvērumu daļēja aizmūrēšana izmantojot BAUROC (Aeroc) Clasic 150x200 vai ekviv. mūrējums, t.sk. java</t>
  </si>
  <si>
    <t>Betona apmale, betons C25/30, XC4, XF3, siets ∅6 Al 100x100mm</t>
  </si>
  <si>
    <t>Blietētas šķembas (frakcija 0-40 mm), 100mm</t>
  </si>
  <si>
    <t>Blietētas smiltis (frakcija 0/4 mm), ~100mm</t>
  </si>
  <si>
    <r>
      <t>Balansēšanas vārsts ar mērnipeļiem, dn15</t>
    </r>
    <r>
      <rPr>
        <b/>
        <sz val="8"/>
        <rFont val="Arial"/>
        <family val="2"/>
      </rPr>
      <t xml:space="preserve"> (vadība no siltummezgla)</t>
    </r>
  </si>
  <si>
    <r>
      <t>Balansēšanas vārsts ar mērnipeļiem, dn20</t>
    </r>
    <r>
      <rPr>
        <b/>
        <sz val="8"/>
        <rFont val="Arial"/>
        <family val="2"/>
      </rPr>
      <t xml:space="preserve"> (vadība no siltummezgla)</t>
    </r>
  </si>
  <si>
    <r>
      <rPr>
        <sz val="8"/>
        <rFont val="Arial"/>
        <family val="2"/>
      </rPr>
      <t>Balansēšanas vārsts ar mērnipeļiem, dn25</t>
    </r>
    <r>
      <rPr>
        <b/>
        <sz val="8"/>
        <rFont val="Arial"/>
        <family val="2"/>
      </rPr>
      <t xml:space="preserve"> (vadība no siltummezgla)</t>
    </r>
  </si>
  <si>
    <t>Svaiga gaisa vārsts VTK-100 Vr-3, Reste 200x200mm montāža, t.sk. Stiprinājumi, koka brusas</t>
  </si>
  <si>
    <t>Starplogu karkasa siltināšana un remonts</t>
  </si>
  <si>
    <t>Bojāto koka karkasa konstrukciju remonts (nomaiņa, ja nepieciešams)</t>
  </si>
  <si>
    <t>Koka latas pa karkasa perimetru ~50x70mm</t>
  </si>
  <si>
    <t>Koka statņi 50x180x1450 mm , s~300-400 mm</t>
  </si>
  <si>
    <t>Akmens vate Paroc eXtra ~180 mm, λ =&lt;0.036 W/ (mK)</t>
  </si>
  <si>
    <t>Tvaika izolācija Jutadach VB 120, līmēt ar Tyvek tape vai Gerband Inside Green tape (585)</t>
  </si>
  <si>
    <t>Akmens vate PAROC Linio - λ&lt;=0,036 W/(mK) vai ekvivalents, b=150 mm</t>
  </si>
  <si>
    <t>Akmens vate PAROC Linio - λ&lt;=0,036 W/(mK) vai ekvivalents, b=50 mm</t>
  </si>
  <si>
    <t>OSB plāksne 22mm</t>
  </si>
  <si>
    <t>Lodžiju margu un starpsienu izbūve, grīdas remonts</t>
  </si>
  <si>
    <t>HPL vai analoga fasādes apdares materiāla starpsiena  t. sk. Stiprinājumi</t>
  </si>
  <si>
    <t>Gundega Ābelīte 28.03.2024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</si>
</sst>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_-"/>
    <numFmt numFmtId="165" formatCode="0.00;;"/>
    <numFmt numFmtId="166" formatCode="0;;"/>
    <numFmt numFmtId="167" formatCode="0.0%"/>
    <numFmt numFmtId="168" formatCode="0.0"/>
    <numFmt numFmtId="169" formatCode="0.0%;;"/>
    <numFmt numFmtId="170" formatCode="#,##0.00;;"/>
    <numFmt numFmtId="171" formatCode="_(* #,##0.00_);_(* \(#,##0.00\);_(* &quot;-&quot;??_);_(@_)"/>
  </numFmts>
  <fonts count="17"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b/>
      <sz val="8"/>
      <name val="Arial"/>
      <family val="2"/>
    </font>
    <font>
      <sz val="8"/>
      <name val="Arial"/>
      <family val="2"/>
    </font>
    <font>
      <vertAlign val="superscript"/>
      <sz val="8"/>
      <name val="Arial"/>
      <family val="2"/>
    </font>
    <font>
      <sz val="7"/>
      <name val="Arial"/>
      <family val="2"/>
      <charset val="186"/>
    </font>
    <font>
      <sz val="8"/>
      <color theme="1"/>
      <name val="Arial"/>
      <family val="2"/>
    </font>
    <font>
      <vertAlign val="superscript"/>
      <sz val="8"/>
      <name val="Arial"/>
      <family val="2"/>
      <charset val="186"/>
    </font>
    <font>
      <sz val="10"/>
      <name val="Arial"/>
      <family val="2"/>
    </font>
    <font>
      <sz val="8"/>
      <name val="Calibri"/>
      <family val="2"/>
      <charset val="186"/>
      <scheme val="minor"/>
    </font>
    <font>
      <sz val="8"/>
      <color theme="1"/>
      <name val="Arial"/>
      <family val="2"/>
      <charset val="186"/>
    </font>
    <font>
      <sz val="8"/>
      <color theme="1"/>
      <name val="Calibri"/>
      <family val="2"/>
      <charset val="186"/>
      <scheme val="minor"/>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5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3" fillId="0" borderId="0"/>
    <xf numFmtId="0" fontId="3" fillId="0" borderId="0"/>
    <xf numFmtId="0" fontId="4" fillId="0" borderId="0"/>
    <xf numFmtId="164" fontId="6" fillId="0" borderId="0" applyFont="0" applyFill="0" applyBorder="0" applyAlignment="0" applyProtection="0"/>
    <xf numFmtId="0" fontId="3" fillId="0" borderId="0"/>
  </cellStyleXfs>
  <cellXfs count="340">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5" fontId="1" fillId="0" borderId="20"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165"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6" fontId="1" fillId="0" borderId="5" xfId="0" applyNumberFormat="1" applyFont="1" applyBorder="1" applyAlignment="1">
      <alignment horizontal="center" vertical="center"/>
    </xf>
    <xf numFmtId="165" fontId="1" fillId="0" borderId="33" xfId="0" applyNumberFormat="1" applyFont="1" applyBorder="1" applyAlignment="1">
      <alignment horizontal="center" vertical="center" wrapText="1"/>
    </xf>
    <xf numFmtId="165" fontId="2" fillId="0" borderId="12" xfId="0" applyNumberFormat="1" applyFont="1" applyBorder="1" applyAlignment="1">
      <alignment horizontal="center"/>
    </xf>
    <xf numFmtId="165" fontId="1" fillId="0" borderId="0" xfId="0" applyNumberFormat="1" applyFont="1"/>
    <xf numFmtId="165" fontId="1" fillId="0" borderId="28" xfId="0" applyNumberFormat="1" applyFont="1" applyBorder="1" applyAlignment="1">
      <alignment vertical="top" wrapText="1"/>
    </xf>
    <xf numFmtId="165"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5" fontId="1" fillId="0" borderId="21"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7" fontId="2" fillId="0" borderId="4" xfId="0" applyNumberFormat="1" applyFont="1" applyBorder="1" applyAlignment="1">
      <alignment horizontal="center"/>
    </xf>
    <xf numFmtId="167" fontId="1" fillId="0" borderId="7" xfId="0" applyNumberFormat="1" applyFont="1" applyBorder="1" applyAlignment="1">
      <alignment horizontal="center"/>
    </xf>
    <xf numFmtId="167" fontId="2" fillId="0" borderId="7" xfId="0" applyNumberFormat="1" applyFont="1" applyBorder="1" applyAlignment="1">
      <alignment horizontal="center"/>
    </xf>
    <xf numFmtId="166" fontId="1" fillId="0" borderId="2"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5"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5"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5" fontId="1" fillId="0" borderId="7" xfId="0" applyNumberFormat="1" applyFont="1" applyBorder="1" applyAlignment="1">
      <alignment horizontal="center" vertical="center" wrapText="1"/>
    </xf>
    <xf numFmtId="165" fontId="1" fillId="0" borderId="20" xfId="0" applyNumberFormat="1" applyFont="1" applyBorder="1" applyAlignment="1">
      <alignment horizontal="left" vertical="center" wrapText="1"/>
    </xf>
    <xf numFmtId="165" fontId="1" fillId="0" borderId="2" xfId="0" applyNumberFormat="1" applyFont="1" applyBorder="1" applyAlignment="1">
      <alignment horizontal="center" vertical="center" wrapText="1"/>
    </xf>
    <xf numFmtId="165" fontId="1" fillId="0" borderId="28" xfId="0" applyNumberFormat="1" applyFont="1" applyBorder="1" applyAlignment="1">
      <alignment horizontal="left" vertical="center" wrapText="1"/>
    </xf>
    <xf numFmtId="165" fontId="1" fillId="0" borderId="5" xfId="0" applyNumberFormat="1" applyFont="1" applyBorder="1" applyAlignment="1">
      <alignment horizontal="center" vertical="center" wrapText="1"/>
    </xf>
    <xf numFmtId="165" fontId="2" fillId="0" borderId="34" xfId="0" applyNumberFormat="1" applyFont="1" applyBorder="1" applyAlignment="1">
      <alignment horizontal="center"/>
    </xf>
    <xf numFmtId="166" fontId="1" fillId="0" borderId="28" xfId="0" applyNumberFormat="1" applyFont="1" applyBorder="1" applyAlignment="1">
      <alignment horizontal="center" vertical="center" wrapText="1"/>
    </xf>
    <xf numFmtId="166"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5" fontId="1" fillId="0" borderId="20" xfId="0" applyNumberFormat="1" applyFont="1" applyBorder="1" applyAlignment="1">
      <alignment vertical="top" wrapText="1"/>
    </xf>
    <xf numFmtId="165" fontId="1" fillId="0" borderId="2" xfId="2" applyNumberFormat="1" applyFont="1" applyBorder="1" applyAlignment="1">
      <alignment horizontal="center" vertical="center"/>
    </xf>
    <xf numFmtId="165" fontId="1" fillId="0" borderId="28" xfId="0" applyNumberFormat="1" applyFont="1" applyBorder="1" applyAlignment="1">
      <alignment wrapText="1"/>
    </xf>
    <xf numFmtId="0" fontId="1" fillId="0" borderId="1" xfId="0" applyFont="1" applyBorder="1" applyAlignment="1">
      <alignment horizontal="left" wrapText="1"/>
    </xf>
    <xf numFmtId="166" fontId="1" fillId="0" borderId="1" xfId="0" applyNumberFormat="1" applyFont="1" applyBorder="1" applyAlignment="1">
      <alignment horizontal="center" wrapText="1"/>
    </xf>
    <xf numFmtId="166" fontId="2" fillId="0" borderId="0" xfId="0" applyNumberFormat="1" applyFont="1" applyAlignment="1">
      <alignment horizontal="center" vertical="center"/>
    </xf>
    <xf numFmtId="166" fontId="1" fillId="0" borderId="0" xfId="0" applyNumberFormat="1" applyFont="1" applyAlignment="1">
      <alignment wrapText="1"/>
    </xf>
    <xf numFmtId="165" fontId="1" fillId="0" borderId="6" xfId="0" applyNumberFormat="1" applyFont="1" applyBorder="1"/>
    <xf numFmtId="9" fontId="1" fillId="0" borderId="39" xfId="0" applyNumberFormat="1" applyFont="1" applyBorder="1"/>
    <xf numFmtId="168" fontId="1" fillId="0" borderId="0" xfId="0" applyNumberFormat="1" applyFont="1"/>
    <xf numFmtId="1" fontId="1" fillId="0" borderId="0" xfId="0" applyNumberFormat="1" applyFont="1" applyAlignment="1">
      <alignment horizontal="center" vertical="center" wrapText="1"/>
    </xf>
    <xf numFmtId="165" fontId="1" fillId="0" borderId="19"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166" fontId="1" fillId="0" borderId="29" xfId="0" applyNumberFormat="1" applyFont="1" applyBorder="1" applyAlignment="1">
      <alignment horizontal="center" vertical="center" wrapText="1"/>
    </xf>
    <xf numFmtId="166" fontId="1" fillId="0" borderId="1" xfId="0" applyNumberFormat="1" applyFont="1" applyBorder="1"/>
    <xf numFmtId="9" fontId="2" fillId="0" borderId="0" xfId="0" applyNumberFormat="1" applyFont="1" applyAlignment="1">
      <alignment vertical="center"/>
    </xf>
    <xf numFmtId="169" fontId="2" fillId="0" borderId="4" xfId="0" applyNumberFormat="1" applyFont="1" applyBorder="1" applyAlignment="1">
      <alignment horizontal="center"/>
    </xf>
    <xf numFmtId="169"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70" fontId="1" fillId="0" borderId="4" xfId="0" applyNumberFormat="1" applyFont="1" applyBorder="1" applyAlignment="1">
      <alignment horizontal="center" vertical="center" wrapText="1"/>
    </xf>
    <xf numFmtId="170" fontId="1" fillId="0" borderId="19" xfId="0" applyNumberFormat="1" applyFont="1" applyBorder="1" applyAlignment="1">
      <alignment horizontal="center" vertical="center"/>
    </xf>
    <xf numFmtId="170" fontId="1" fillId="0" borderId="20" xfId="0" applyNumberFormat="1" applyFont="1" applyBorder="1" applyAlignment="1">
      <alignment horizontal="center" vertical="center"/>
    </xf>
    <xf numFmtId="170" fontId="1" fillId="0" borderId="7" xfId="0" quotePrefix="1" applyNumberFormat="1" applyFont="1" applyBorder="1" applyAlignment="1">
      <alignment horizontal="center"/>
    </xf>
    <xf numFmtId="170" fontId="1" fillId="0" borderId="49" xfId="0" applyNumberFormat="1" applyFont="1" applyBorder="1" applyAlignment="1">
      <alignment horizontal="center" vertical="center"/>
    </xf>
    <xf numFmtId="170" fontId="1" fillId="0" borderId="28" xfId="0" applyNumberFormat="1" applyFont="1" applyBorder="1" applyAlignment="1">
      <alignment horizontal="center" vertical="center"/>
    </xf>
    <xf numFmtId="170" fontId="1" fillId="0" borderId="7" xfId="0" applyNumberFormat="1" applyFont="1" applyBorder="1" applyAlignment="1">
      <alignment horizontal="center"/>
    </xf>
    <xf numFmtId="170" fontId="2" fillId="0" borderId="12" xfId="0" applyNumberFormat="1" applyFont="1" applyBorder="1" applyAlignment="1">
      <alignment horizontal="center"/>
    </xf>
    <xf numFmtId="170" fontId="2" fillId="0" borderId="51" xfId="0" applyNumberFormat="1" applyFont="1" applyBorder="1" applyAlignment="1">
      <alignment horizontal="center"/>
    </xf>
    <xf numFmtId="170" fontId="2" fillId="0" borderId="10" xfId="0" applyNumberFormat="1" applyFont="1" applyBorder="1" applyAlignment="1">
      <alignment horizontal="center"/>
    </xf>
    <xf numFmtId="170" fontId="1" fillId="0" borderId="4" xfId="0" applyNumberFormat="1" applyFont="1" applyBorder="1" applyAlignment="1">
      <alignment horizontal="center"/>
    </xf>
    <xf numFmtId="170" fontId="1" fillId="0" borderId="35" xfId="0" applyNumberFormat="1" applyFont="1" applyBorder="1" applyAlignment="1">
      <alignment horizontal="center"/>
    </xf>
    <xf numFmtId="170" fontId="1" fillId="0" borderId="34" xfId="0" applyNumberFormat="1" applyFont="1" applyBorder="1" applyAlignment="1">
      <alignment horizontal="center"/>
    </xf>
    <xf numFmtId="170" fontId="1" fillId="0" borderId="7" xfId="0" applyNumberFormat="1" applyFont="1" applyBorder="1" applyAlignment="1">
      <alignment horizontal="center" vertical="center"/>
    </xf>
    <xf numFmtId="170" fontId="1" fillId="0" borderId="30" xfId="0" applyNumberFormat="1" applyFont="1" applyBorder="1" applyAlignment="1">
      <alignment horizontal="center" vertical="center"/>
    </xf>
    <xf numFmtId="170" fontId="2" fillId="0" borderId="12" xfId="0" applyNumberFormat="1" applyFont="1" applyBorder="1" applyAlignment="1">
      <alignment horizontal="center" vertical="center"/>
    </xf>
    <xf numFmtId="170" fontId="1" fillId="0" borderId="14" xfId="0" applyNumberFormat="1" applyFont="1" applyBorder="1" applyAlignment="1">
      <alignment horizontal="center" vertical="center"/>
    </xf>
    <xf numFmtId="170" fontId="1" fillId="0" borderId="20" xfId="2" applyNumberFormat="1" applyFont="1" applyBorder="1" applyAlignment="1">
      <alignment horizontal="center" vertical="center"/>
    </xf>
    <xf numFmtId="170" fontId="2" fillId="0" borderId="3" xfId="2" applyNumberFormat="1" applyFont="1" applyBorder="1" applyAlignment="1">
      <alignment horizontal="center" vertical="center"/>
    </xf>
    <xf numFmtId="170" fontId="1" fillId="0" borderId="28" xfId="2" applyNumberFormat="1" applyFont="1" applyBorder="1" applyAlignment="1">
      <alignment horizontal="center" vertical="center"/>
    </xf>
    <xf numFmtId="170" fontId="2" fillId="0" borderId="6" xfId="2" applyNumberFormat="1" applyFont="1" applyBorder="1" applyAlignment="1">
      <alignment horizontal="center" vertical="center"/>
    </xf>
    <xf numFmtId="170" fontId="1" fillId="0" borderId="32" xfId="2" applyNumberFormat="1" applyFont="1" applyBorder="1" applyAlignment="1">
      <alignment horizontal="center" vertical="center"/>
    </xf>
    <xf numFmtId="170" fontId="2" fillId="0" borderId="21" xfId="2" applyNumberFormat="1" applyFont="1" applyBorder="1" applyAlignment="1">
      <alignment horizontal="center" vertical="center"/>
    </xf>
    <xf numFmtId="170" fontId="2" fillId="0" borderId="29" xfId="2" applyNumberFormat="1" applyFont="1" applyBorder="1" applyAlignment="1">
      <alignment horizontal="center" vertical="center"/>
    </xf>
    <xf numFmtId="170" fontId="2" fillId="0" borderId="33" xfId="2" applyNumberFormat="1" applyFont="1" applyBorder="1" applyAlignment="1">
      <alignment horizontal="center" vertical="center"/>
    </xf>
    <xf numFmtId="170" fontId="1" fillId="0" borderId="20" xfId="0" applyNumberFormat="1" applyFont="1" applyBorder="1" applyAlignment="1">
      <alignment horizontal="center" vertical="center" wrapText="1"/>
    </xf>
    <xf numFmtId="170" fontId="1" fillId="0" borderId="21" xfId="0" applyNumberFormat="1" applyFont="1" applyBorder="1" applyAlignment="1">
      <alignment horizontal="center" vertical="center" wrapText="1"/>
    </xf>
    <xf numFmtId="170" fontId="1" fillId="0" borderId="28" xfId="0" applyNumberFormat="1" applyFont="1" applyBorder="1" applyAlignment="1">
      <alignment horizontal="center" vertical="center" wrapText="1"/>
    </xf>
    <xf numFmtId="170" fontId="1" fillId="0" borderId="29" xfId="0" applyNumberFormat="1" applyFont="1" applyBorder="1" applyAlignment="1">
      <alignment horizontal="center" vertical="center" wrapText="1"/>
    </xf>
    <xf numFmtId="170" fontId="1" fillId="0" borderId="46" xfId="0" applyNumberFormat="1" applyFont="1" applyBorder="1" applyAlignment="1">
      <alignment horizontal="center" vertical="center" wrapText="1"/>
    </xf>
    <xf numFmtId="170" fontId="1" fillId="0" borderId="2" xfId="0" applyNumberFormat="1" applyFont="1" applyBorder="1" applyAlignment="1">
      <alignment horizontal="center" vertical="center" wrapText="1"/>
    </xf>
    <xf numFmtId="170" fontId="1" fillId="0" borderId="47" xfId="0" applyNumberFormat="1" applyFont="1" applyBorder="1" applyAlignment="1">
      <alignment horizontal="center" vertical="center" wrapText="1"/>
    </xf>
    <xf numFmtId="170" fontId="1" fillId="0" borderId="5" xfId="0" applyNumberFormat="1" applyFont="1" applyBorder="1" applyAlignment="1">
      <alignment horizontal="center" vertical="center" wrapText="1"/>
    </xf>
    <xf numFmtId="170" fontId="1" fillId="0" borderId="50" xfId="0" applyNumberFormat="1" applyFont="1" applyBorder="1" applyAlignment="1">
      <alignment horizontal="center" vertical="center"/>
    </xf>
    <xf numFmtId="170" fontId="1" fillId="0" borderId="31" xfId="0" applyNumberFormat="1" applyFont="1" applyBorder="1" applyAlignment="1">
      <alignment horizontal="center" vertical="center"/>
    </xf>
    <xf numFmtId="170" fontId="1" fillId="0" borderId="32" xfId="0" applyNumberFormat="1" applyFont="1" applyBorder="1" applyAlignment="1">
      <alignment horizontal="center" vertical="center"/>
    </xf>
    <xf numFmtId="170" fontId="2" fillId="0" borderId="34" xfId="0" applyNumberFormat="1" applyFont="1" applyBorder="1" applyAlignment="1">
      <alignment horizontal="center"/>
    </xf>
    <xf numFmtId="170" fontId="2" fillId="0" borderId="42" xfId="0" applyNumberFormat="1" applyFont="1" applyBorder="1" applyAlignment="1">
      <alignment horizontal="center"/>
    </xf>
    <xf numFmtId="170" fontId="2" fillId="0" borderId="42" xfId="3" applyNumberFormat="1" applyFont="1" applyBorder="1" applyAlignment="1">
      <alignment horizontal="center" vertical="center"/>
    </xf>
    <xf numFmtId="170" fontId="2" fillId="0" borderId="43" xfId="3" applyNumberFormat="1" applyFont="1" applyBorder="1" applyAlignment="1">
      <alignment horizontal="center" vertical="center"/>
    </xf>
    <xf numFmtId="170" fontId="2" fillId="0" borderId="44" xfId="3" applyNumberFormat="1" applyFont="1" applyBorder="1" applyAlignment="1">
      <alignment horizontal="center" vertical="center"/>
    </xf>
    <xf numFmtId="170" fontId="2" fillId="0" borderId="10" xfId="3" applyNumberFormat="1" applyFont="1" applyBorder="1" applyAlignment="1">
      <alignment horizontal="center" vertical="center"/>
    </xf>
    <xf numFmtId="170" fontId="2" fillId="0" borderId="13" xfId="3" applyNumberFormat="1" applyFont="1" applyBorder="1" applyAlignment="1">
      <alignment horizontal="center" vertical="center"/>
    </xf>
    <xf numFmtId="170" fontId="2" fillId="0" borderId="14" xfId="3" applyNumberFormat="1" applyFont="1" applyBorder="1" applyAlignment="1">
      <alignment horizontal="center" vertical="center"/>
    </xf>
    <xf numFmtId="165" fontId="1" fillId="0" borderId="20" xfId="2" applyNumberFormat="1" applyFont="1" applyBorder="1" applyAlignment="1">
      <alignment horizontal="center" vertical="center"/>
    </xf>
    <xf numFmtId="165" fontId="1" fillId="0" borderId="28" xfId="0" applyNumberFormat="1" applyFont="1" applyBorder="1" applyAlignment="1">
      <alignment horizontal="center" wrapText="1"/>
    </xf>
    <xf numFmtId="165" fontId="1" fillId="0" borderId="28" xfId="2" applyNumberFormat="1" applyFont="1" applyBorder="1" applyAlignment="1">
      <alignment horizontal="center" vertical="center"/>
    </xf>
    <xf numFmtId="165" fontId="7" fillId="0" borderId="20" xfId="0" applyNumberFormat="1" applyFont="1" applyBorder="1" applyAlignment="1">
      <alignment vertical="top" wrapText="1"/>
    </xf>
    <xf numFmtId="0" fontId="8" fillId="0" borderId="28" xfId="0" applyFont="1" applyBorder="1" applyAlignment="1">
      <alignment horizontal="left" vertical="center" wrapText="1"/>
    </xf>
    <xf numFmtId="0" fontId="8" fillId="0" borderId="28" xfId="0" applyFont="1" applyBorder="1" applyAlignment="1">
      <alignment horizontal="center" vertical="center"/>
    </xf>
    <xf numFmtId="165" fontId="7" fillId="0" borderId="28" xfId="0" applyNumberFormat="1" applyFont="1" applyBorder="1" applyAlignment="1">
      <alignment vertical="top" wrapText="1"/>
    </xf>
    <xf numFmtId="4" fontId="8" fillId="0" borderId="5" xfId="0" applyNumberFormat="1" applyFont="1" applyBorder="1" applyAlignment="1">
      <alignment horizontal="center" vertical="center"/>
    </xf>
    <xf numFmtId="4" fontId="8" fillId="0" borderId="49" xfId="0" applyNumberFormat="1" applyFont="1" applyBorder="1" applyAlignment="1">
      <alignment horizontal="center" vertical="center"/>
    </xf>
    <xf numFmtId="0" fontId="1" fillId="0" borderId="28" xfId="0" applyFont="1" applyBorder="1" applyAlignment="1">
      <alignment horizontal="center" vertical="center"/>
    </xf>
    <xf numFmtId="4" fontId="10" fillId="0" borderId="5" xfId="0" applyNumberFormat="1" applyFont="1" applyBorder="1" applyAlignment="1">
      <alignment horizontal="center" vertical="center"/>
    </xf>
    <xf numFmtId="0" fontId="1" fillId="0" borderId="28" xfId="0" applyFont="1" applyBorder="1" applyAlignment="1">
      <alignment horizontal="left" vertical="center" wrapText="1"/>
    </xf>
    <xf numFmtId="0" fontId="11" fillId="0" borderId="28" xfId="0" applyFont="1" applyBorder="1" applyAlignment="1">
      <alignment horizontal="left" vertical="center" wrapText="1"/>
    </xf>
    <xf numFmtId="4" fontId="1" fillId="0" borderId="28" xfId="0" applyNumberFormat="1" applyFont="1" applyBorder="1" applyAlignment="1">
      <alignment horizontal="center" vertical="center"/>
    </xf>
    <xf numFmtId="0" fontId="11" fillId="0" borderId="28" xfId="0" applyFont="1" applyBorder="1" applyAlignment="1">
      <alignment horizontal="center" vertical="center"/>
    </xf>
    <xf numFmtId="4" fontId="8" fillId="0" borderId="28" xfId="0" applyNumberFormat="1" applyFont="1" applyBorder="1" applyAlignment="1">
      <alignment horizontal="center" vertical="center"/>
    </xf>
    <xf numFmtId="0" fontId="1" fillId="0" borderId="26" xfId="0" applyFont="1" applyBorder="1" applyAlignment="1">
      <alignment vertical="center" wrapText="1"/>
    </xf>
    <xf numFmtId="164" fontId="1" fillId="0" borderId="53" xfId="4" applyFont="1" applyFill="1" applyBorder="1" applyAlignment="1">
      <alignment horizontal="center" vertical="center" wrapText="1"/>
    </xf>
    <xf numFmtId="4" fontId="1" fillId="0" borderId="5" xfId="0" applyNumberFormat="1" applyFont="1" applyBorder="1" applyAlignment="1">
      <alignment horizontal="center" vertical="center"/>
    </xf>
    <xf numFmtId="0" fontId="1" fillId="0" borderId="26" xfId="0" applyFont="1" applyBorder="1" applyAlignment="1">
      <alignment horizontal="left" vertical="center" wrapText="1"/>
    </xf>
    <xf numFmtId="165" fontId="2" fillId="0" borderId="28" xfId="0" applyNumberFormat="1" applyFont="1" applyBorder="1" applyAlignment="1">
      <alignment vertical="top" wrapText="1"/>
    </xf>
    <xf numFmtId="0" fontId="1" fillId="0" borderId="54" xfId="0" applyFont="1" applyBorder="1" applyAlignment="1">
      <alignment horizontal="center" vertical="center"/>
    </xf>
    <xf numFmtId="0" fontId="1" fillId="0" borderId="28" xfId="0" quotePrefix="1" applyFont="1" applyBorder="1" applyAlignment="1">
      <alignment horizontal="left" vertical="center" wrapText="1"/>
    </xf>
    <xf numFmtId="171" fontId="1" fillId="0" borderId="55" xfId="0" applyNumberFormat="1" applyFont="1" applyBorder="1" applyAlignment="1">
      <alignment horizontal="center" vertical="center" wrapText="1"/>
    </xf>
    <xf numFmtId="165" fontId="2" fillId="0" borderId="20" xfId="0" applyNumberFormat="1" applyFont="1" applyBorder="1" applyAlignment="1">
      <alignment vertical="top" wrapText="1"/>
    </xf>
    <xf numFmtId="165" fontId="8" fillId="0" borderId="28" xfId="0" applyNumberFormat="1" applyFont="1" applyBorder="1" applyAlignment="1">
      <alignment horizontal="center" vertical="center" wrapText="1"/>
    </xf>
    <xf numFmtId="165" fontId="8" fillId="0" borderId="28" xfId="0" applyNumberFormat="1" applyFont="1" applyBorder="1" applyAlignment="1">
      <alignment vertical="top" wrapText="1"/>
    </xf>
    <xf numFmtId="4" fontId="8" fillId="2" borderId="5" xfId="0" applyNumberFormat="1" applyFont="1" applyFill="1" applyBorder="1" applyAlignment="1">
      <alignment horizontal="center" vertical="center"/>
    </xf>
    <xf numFmtId="0" fontId="1" fillId="0" borderId="28" xfId="0" applyFont="1" applyBorder="1" applyAlignment="1">
      <alignment horizontal="center" vertical="center" wrapText="1"/>
    </xf>
    <xf numFmtId="0" fontId="7" fillId="0" borderId="28" xfId="0" applyFont="1" applyBorder="1" applyAlignment="1">
      <alignment horizontal="left" vertical="center" wrapText="1"/>
    </xf>
    <xf numFmtId="165" fontId="1" fillId="0" borderId="35" xfId="0" applyNumberFormat="1" applyFont="1" applyBorder="1" applyAlignment="1">
      <alignment horizontal="center" vertical="center" wrapText="1"/>
    </xf>
    <xf numFmtId="4" fontId="8" fillId="0" borderId="28" xfId="0" applyNumberFormat="1" applyFont="1" applyBorder="1" applyAlignment="1">
      <alignment horizontal="right" vertical="center"/>
    </xf>
    <xf numFmtId="165" fontId="1" fillId="0" borderId="47" xfId="0" applyNumberFormat="1" applyFont="1" applyBorder="1" applyAlignment="1">
      <alignment horizontal="center" vertical="center" wrapText="1"/>
    </xf>
    <xf numFmtId="165" fontId="1" fillId="0" borderId="56" xfId="0" applyNumberFormat="1" applyFont="1" applyBorder="1" applyAlignment="1">
      <alignment horizontal="center" vertical="center" wrapText="1"/>
    </xf>
    <xf numFmtId="165" fontId="1" fillId="0" borderId="28" xfId="0" applyNumberFormat="1" applyFont="1" applyBorder="1" applyAlignment="1">
      <alignment vertical="center" wrapText="1"/>
    </xf>
    <xf numFmtId="0" fontId="8" fillId="0" borderId="28" xfId="0" applyFont="1" applyBorder="1" applyAlignment="1">
      <alignment horizontal="left" vertical="top" wrapText="1"/>
    </xf>
    <xf numFmtId="0" fontId="7" fillId="0" borderId="28" xfId="0" applyFont="1" applyBorder="1" applyAlignment="1">
      <alignment horizontal="left" vertical="top" wrapText="1"/>
    </xf>
    <xf numFmtId="4" fontId="1" fillId="0" borderId="20" xfId="0" applyNumberFormat="1" applyFont="1" applyBorder="1" applyAlignment="1">
      <alignment horizontal="center" vertical="center"/>
    </xf>
    <xf numFmtId="2" fontId="15" fillId="0" borderId="20" xfId="0" applyNumberFormat="1" applyFont="1" applyBorder="1" applyAlignment="1">
      <alignment horizontal="center" vertical="center"/>
    </xf>
    <xf numFmtId="2" fontId="15" fillId="0" borderId="28" xfId="0" applyNumberFormat="1" applyFont="1" applyBorder="1" applyAlignment="1">
      <alignment horizontal="center" vertical="center"/>
    </xf>
    <xf numFmtId="4" fontId="1" fillId="0" borderId="32" xfId="0" applyNumberFormat="1" applyFont="1" applyBorder="1" applyAlignment="1">
      <alignment horizontal="center" vertical="center"/>
    </xf>
    <xf numFmtId="2" fontId="15" fillId="0" borderId="32" xfId="0" applyNumberFormat="1" applyFont="1" applyBorder="1" applyAlignment="1">
      <alignment horizontal="center" vertical="center"/>
    </xf>
    <xf numFmtId="0" fontId="8" fillId="0" borderId="26" xfId="0" applyFont="1" applyBorder="1" applyAlignment="1">
      <alignment vertical="center"/>
    </xf>
    <xf numFmtId="0" fontId="1" fillId="0" borderId="29" xfId="0" applyFont="1" applyBorder="1" applyAlignment="1">
      <alignment horizontal="center" vertical="center"/>
    </xf>
    <xf numFmtId="0" fontId="1" fillId="0" borderId="32" xfId="0" applyFont="1" applyBorder="1"/>
    <xf numFmtId="0" fontId="1" fillId="0" borderId="32" xfId="0" applyFont="1" applyBorder="1" applyAlignment="1">
      <alignment horizontal="center" vertical="center"/>
    </xf>
    <xf numFmtId="0" fontId="15" fillId="0" borderId="33" xfId="0" applyFont="1" applyBorder="1" applyAlignment="1">
      <alignment horizontal="center" vertical="center"/>
    </xf>
    <xf numFmtId="0" fontId="8" fillId="3" borderId="5" xfId="0" applyFont="1" applyFill="1" applyBorder="1" applyAlignment="1">
      <alignment horizontal="center" vertical="center" wrapText="1"/>
    </xf>
    <xf numFmtId="0" fontId="8" fillId="0" borderId="29" xfId="0" applyFont="1" applyBorder="1" applyAlignment="1">
      <alignment horizontal="center" vertical="center"/>
    </xf>
    <xf numFmtId="0" fontId="8" fillId="3" borderId="31" xfId="0" applyFont="1" applyFill="1" applyBorder="1" applyAlignment="1">
      <alignment horizontal="center" vertical="center" wrapText="1"/>
    </xf>
    <xf numFmtId="0" fontId="8" fillId="0" borderId="32" xfId="0" applyFont="1" applyBorder="1"/>
    <xf numFmtId="0" fontId="8" fillId="0" borderId="32" xfId="0" applyFont="1" applyBorder="1" applyAlignment="1">
      <alignment horizontal="center" vertical="center"/>
    </xf>
    <xf numFmtId="0" fontId="16" fillId="0" borderId="33" xfId="0" applyFont="1" applyBorder="1" applyAlignment="1">
      <alignment horizontal="center" vertical="center"/>
    </xf>
    <xf numFmtId="0" fontId="8" fillId="0" borderId="5" xfId="0" applyFont="1" applyBorder="1" applyAlignment="1">
      <alignment horizontal="center" vertical="center"/>
    </xf>
    <xf numFmtId="0" fontId="8" fillId="0" borderId="31" xfId="0" applyFont="1" applyBorder="1" applyAlignment="1">
      <alignment horizontal="center" vertical="center"/>
    </xf>
    <xf numFmtId="0" fontId="1" fillId="0" borderId="31"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8" fillId="3" borderId="2" xfId="0" applyFont="1" applyFill="1" applyBorder="1" applyAlignment="1">
      <alignment horizontal="center" vertical="center" wrapText="1"/>
    </xf>
    <xf numFmtId="0" fontId="8" fillId="0" borderId="16" xfId="0" applyFont="1" applyBorder="1" applyAlignment="1">
      <alignment vertical="center"/>
    </xf>
    <xf numFmtId="0" fontId="15" fillId="0" borderId="20" xfId="0" applyFont="1" applyBorder="1" applyAlignment="1">
      <alignment horizontal="left"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8" fillId="0" borderId="32" xfId="0" applyFont="1" applyBorder="1" applyAlignment="1">
      <alignment vertical="center"/>
    </xf>
    <xf numFmtId="0" fontId="8" fillId="0" borderId="2" xfId="0" applyFont="1" applyBorder="1" applyAlignment="1">
      <alignment horizontal="center" vertical="center"/>
    </xf>
    <xf numFmtId="0" fontId="8" fillId="0" borderId="54" xfId="0" applyFont="1" applyBorder="1" applyAlignment="1">
      <alignment horizontal="center" vertical="center"/>
    </xf>
    <xf numFmtId="166" fontId="1" fillId="0" borderId="57" xfId="0" applyNumberFormat="1" applyFont="1" applyBorder="1" applyAlignment="1">
      <alignment horizontal="center" vertical="center"/>
    </xf>
    <xf numFmtId="165" fontId="1" fillId="0" borderId="54" xfId="0" applyNumberFormat="1" applyFont="1" applyBorder="1" applyAlignment="1">
      <alignment horizontal="center" vertical="center" wrapText="1"/>
    </xf>
    <xf numFmtId="0" fontId="2" fillId="0" borderId="54" xfId="0" applyFont="1" applyBorder="1" applyAlignment="1">
      <alignment horizontal="left" vertical="center" wrapText="1"/>
    </xf>
    <xf numFmtId="4" fontId="8" fillId="0" borderId="58" xfId="0" applyNumberFormat="1" applyFont="1" applyBorder="1" applyAlignment="1">
      <alignment horizontal="center" vertical="center"/>
    </xf>
    <xf numFmtId="4" fontId="8" fillId="0" borderId="57" xfId="0" applyNumberFormat="1" applyFont="1" applyBorder="1" applyAlignment="1">
      <alignment horizontal="center" vertical="center"/>
    </xf>
    <xf numFmtId="4" fontId="1" fillId="0" borderId="54" xfId="0" applyNumberFormat="1" applyFont="1" applyBorder="1" applyAlignment="1">
      <alignment horizontal="center" vertical="center"/>
    </xf>
    <xf numFmtId="170" fontId="1" fillId="0" borderId="54" xfId="2" applyNumberFormat="1" applyFont="1" applyBorder="1" applyAlignment="1">
      <alignment horizontal="center" vertical="center"/>
    </xf>
    <xf numFmtId="4" fontId="8" fillId="0" borderId="54" xfId="0" applyNumberFormat="1" applyFont="1" applyBorder="1" applyAlignment="1">
      <alignment horizontal="center" vertical="center"/>
    </xf>
    <xf numFmtId="170" fontId="2" fillId="0" borderId="52" xfId="2" applyNumberFormat="1" applyFont="1" applyBorder="1" applyAlignment="1">
      <alignment horizontal="center" vertical="center"/>
    </xf>
    <xf numFmtId="165" fontId="1" fillId="0" borderId="57" xfId="2" applyNumberFormat="1" applyFont="1" applyBorder="1" applyAlignment="1">
      <alignment horizontal="center" vertical="center"/>
    </xf>
    <xf numFmtId="170" fontId="2" fillId="0" borderId="58" xfId="2" applyNumberFormat="1" applyFont="1" applyBorder="1" applyAlignment="1">
      <alignment horizontal="center" vertical="center"/>
    </xf>
    <xf numFmtId="2" fontId="15" fillId="0" borderId="2" xfId="0" applyNumberFormat="1" applyFont="1" applyBorder="1" applyAlignment="1">
      <alignment horizontal="center" vertical="center"/>
    </xf>
    <xf numFmtId="2" fontId="15" fillId="0" borderId="5" xfId="0" applyNumberFormat="1" applyFont="1" applyBorder="1" applyAlignment="1">
      <alignment horizontal="center" vertical="center"/>
    </xf>
    <xf numFmtId="2" fontId="15" fillId="0" borderId="31" xfId="0" applyNumberFormat="1" applyFont="1" applyBorder="1" applyAlignment="1">
      <alignment horizontal="center" vertical="center"/>
    </xf>
    <xf numFmtId="0" fontId="13" fillId="3" borderId="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7" fillId="0" borderId="20" xfId="0" applyFont="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1" fontId="8" fillId="0" borderId="29" xfId="0" applyNumberFormat="1" applyFont="1" applyBorder="1" applyAlignment="1">
      <alignment horizontal="center" vertical="center"/>
    </xf>
    <xf numFmtId="0" fontId="8" fillId="0" borderId="32" xfId="0" applyFont="1" applyBorder="1" applyAlignment="1">
      <alignment horizontal="left" vertical="top" wrapText="1"/>
    </xf>
    <xf numFmtId="1" fontId="8" fillId="0" borderId="33" xfId="0" applyNumberFormat="1" applyFont="1" applyBorder="1" applyAlignment="1">
      <alignment horizontal="center" vertical="center"/>
    </xf>
    <xf numFmtId="165" fontId="1" fillId="0" borderId="31" xfId="2" applyNumberFormat="1" applyFont="1" applyBorder="1" applyAlignment="1">
      <alignment horizontal="center" vertical="center"/>
    </xf>
    <xf numFmtId="4" fontId="8" fillId="0" borderId="29" xfId="0" applyNumberFormat="1" applyFont="1" applyBorder="1" applyAlignment="1">
      <alignment horizontal="center" vertical="center"/>
    </xf>
    <xf numFmtId="3" fontId="8" fillId="0" borderId="29" xfId="0" applyNumberFormat="1" applyFont="1" applyBorder="1" applyAlignment="1">
      <alignment horizontal="center" vertical="center"/>
    </xf>
    <xf numFmtId="165" fontId="1" fillId="0" borderId="52" xfId="0" applyNumberFormat="1" applyFont="1" applyBorder="1" applyAlignment="1">
      <alignment horizontal="center" vertical="center" wrapText="1"/>
    </xf>
    <xf numFmtId="165" fontId="8" fillId="0" borderId="29" xfId="0" applyNumberFormat="1" applyFont="1" applyBorder="1" applyAlignment="1">
      <alignment horizontal="center" vertical="center" wrapText="1"/>
    </xf>
    <xf numFmtId="4" fontId="11" fillId="0" borderId="29" xfId="0" applyNumberFormat="1" applyFont="1" applyBorder="1" applyAlignment="1">
      <alignment horizontal="center" vertical="center"/>
    </xf>
    <xf numFmtId="1" fontId="1" fillId="0" borderId="27" xfId="5" applyNumberFormat="1" applyFont="1" applyBorder="1" applyAlignment="1">
      <alignment horizontal="center" vertical="center"/>
    </xf>
    <xf numFmtId="1" fontId="1" fillId="0" borderId="29" xfId="5" applyNumberFormat="1" applyFont="1" applyBorder="1" applyAlignment="1">
      <alignment horizontal="center" vertical="center"/>
    </xf>
    <xf numFmtId="166" fontId="1" fillId="0" borderId="52" xfId="0" applyNumberFormat="1" applyFont="1" applyBorder="1" applyAlignment="1">
      <alignment horizontal="center" vertical="center" wrapText="1"/>
    </xf>
    <xf numFmtId="2" fontId="1" fillId="0" borderId="29" xfId="5" applyNumberFormat="1" applyFont="1" applyBorder="1" applyAlignment="1">
      <alignment horizontal="center" vertical="center"/>
    </xf>
    <xf numFmtId="165" fontId="8" fillId="0" borderId="52" xfId="0" applyNumberFormat="1" applyFont="1" applyBorder="1" applyAlignment="1">
      <alignment horizontal="center" vertical="center" wrapText="1"/>
    </xf>
    <xf numFmtId="4" fontId="8" fillId="0" borderId="29" xfId="0" applyNumberFormat="1" applyFont="1" applyBorder="1" applyAlignment="1">
      <alignment horizontal="right" vertical="center"/>
    </xf>
    <xf numFmtId="165" fontId="1" fillId="0" borderId="6" xfId="0" applyNumberFormat="1" applyFont="1" applyBorder="1" applyAlignment="1">
      <alignment horizontal="center" vertical="center" wrapText="1"/>
    </xf>
    <xf numFmtId="4" fontId="8" fillId="0" borderId="31" xfId="0" applyNumberFormat="1" applyFont="1" applyBorder="1" applyAlignment="1">
      <alignment horizontal="center" vertical="center"/>
    </xf>
    <xf numFmtId="165" fontId="1" fillId="0" borderId="32" xfId="2" applyNumberFormat="1" applyFont="1" applyBorder="1" applyAlignment="1">
      <alignment horizontal="center" vertical="center"/>
    </xf>
    <xf numFmtId="4" fontId="8" fillId="0" borderId="32" xfId="0" applyNumberFormat="1" applyFont="1" applyBorder="1" applyAlignment="1">
      <alignment horizontal="center" vertical="center"/>
    </xf>
    <xf numFmtId="4" fontId="8" fillId="0" borderId="32" xfId="0" applyNumberFormat="1" applyFont="1" applyBorder="1" applyAlignment="1">
      <alignment horizontal="right" vertical="center"/>
    </xf>
    <xf numFmtId="165" fontId="1" fillId="0" borderId="54" xfId="0" applyNumberFormat="1" applyFont="1" applyBorder="1" applyAlignment="1">
      <alignment wrapText="1"/>
    </xf>
    <xf numFmtId="165" fontId="2" fillId="0" borderId="54" xfId="0" applyNumberFormat="1" applyFont="1" applyBorder="1" applyAlignment="1">
      <alignment vertical="top" wrapText="1"/>
    </xf>
    <xf numFmtId="166" fontId="1" fillId="0" borderId="31" xfId="0" applyNumberFormat="1" applyFont="1" applyBorder="1" applyAlignment="1">
      <alignment horizontal="center" vertical="center"/>
    </xf>
    <xf numFmtId="0" fontId="8" fillId="0" borderId="32" xfId="0" applyFont="1" applyBorder="1" applyAlignment="1">
      <alignment horizontal="left" vertical="center" wrapText="1"/>
    </xf>
    <xf numFmtId="165" fontId="8" fillId="0" borderId="33" xfId="0" applyNumberFormat="1" applyFont="1" applyBorder="1" applyAlignment="1">
      <alignment horizontal="center" vertical="center" wrapText="1"/>
    </xf>
    <xf numFmtId="0" fontId="1" fillId="0" borderId="18" xfId="0" applyFont="1" applyBorder="1" applyAlignment="1">
      <alignment horizontal="center" vertical="center" textRotation="90"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5" fontId="1" fillId="0" borderId="1" xfId="0" applyNumberFormat="1" applyFont="1" applyBorder="1" applyAlignment="1">
      <alignment horizontal="center" wrapText="1"/>
    </xf>
    <xf numFmtId="165" fontId="2" fillId="0" borderId="38" xfId="0" applyNumberFormat="1" applyFont="1" applyBorder="1" applyAlignment="1">
      <alignment horizontal="left"/>
    </xf>
    <xf numFmtId="165" fontId="2" fillId="0" borderId="40" xfId="0" applyNumberFormat="1" applyFont="1" applyBorder="1" applyAlignment="1">
      <alignment horizontal="left"/>
    </xf>
    <xf numFmtId="166" fontId="2" fillId="0" borderId="40" xfId="0" applyNumberFormat="1" applyFont="1" applyBorder="1" applyAlignment="1">
      <alignment horizontal="left"/>
    </xf>
    <xf numFmtId="165" fontId="2" fillId="0" borderId="38" xfId="0" applyNumberFormat="1" applyFont="1" applyBorder="1" applyAlignment="1">
      <alignment horizontal="left" wrapText="1"/>
    </xf>
    <xf numFmtId="165" fontId="2" fillId="0" borderId="40" xfId="0" applyNumberFormat="1" applyFont="1" applyBorder="1" applyAlignment="1">
      <alignment horizontal="left" wrapText="1"/>
    </xf>
    <xf numFmtId="166" fontId="2" fillId="0" borderId="40" xfId="0" applyNumberFormat="1"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6" fontId="1" fillId="0" borderId="1" xfId="0" applyNumberFormat="1" applyFont="1" applyBorder="1" applyAlignment="1">
      <alignment wrapText="1"/>
    </xf>
    <xf numFmtId="165" fontId="1" fillId="0" borderId="28" xfId="0" applyNumberFormat="1" applyFont="1" applyBorder="1" applyAlignment="1">
      <alignment horizontal="left" vertical="top" wrapText="1"/>
    </xf>
    <xf numFmtId="165" fontId="1" fillId="0" borderId="29" xfId="0" applyNumberFormat="1" applyFont="1" applyBorder="1" applyAlignment="1">
      <alignment horizontal="left" vertical="top" wrapText="1"/>
    </xf>
    <xf numFmtId="0" fontId="1" fillId="0" borderId="1" xfId="0" applyFont="1" applyBorder="1" applyAlignment="1">
      <alignment horizontal="left" wrapText="1"/>
    </xf>
    <xf numFmtId="165" fontId="1" fillId="0" borderId="32" xfId="0" applyNumberFormat="1" applyFont="1" applyBorder="1" applyAlignment="1">
      <alignment horizontal="left" vertical="top" wrapText="1"/>
    </xf>
    <xf numFmtId="165" fontId="1" fillId="0" borderId="33" xfId="0" applyNumberFormat="1" applyFont="1" applyBorder="1" applyAlignment="1">
      <alignment horizontal="left" vertical="top" wrapText="1"/>
    </xf>
    <xf numFmtId="165" fontId="1" fillId="0" borderId="6" xfId="0" applyNumberFormat="1" applyFont="1" applyBorder="1" applyAlignment="1">
      <alignment horizontal="left" vertical="top" wrapText="1"/>
    </xf>
    <xf numFmtId="165" fontId="1" fillId="0" borderId="47" xfId="0" applyNumberFormat="1" applyFont="1" applyBorder="1" applyAlignment="1">
      <alignment horizontal="left" vertical="top" wrapText="1"/>
    </xf>
    <xf numFmtId="165" fontId="1" fillId="0" borderId="20" xfId="0" applyNumberFormat="1" applyFont="1" applyBorder="1" applyAlignment="1">
      <alignment horizontal="left" vertical="top" wrapText="1"/>
    </xf>
    <xf numFmtId="165" fontId="1" fillId="0" borderId="21"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70" fontId="1" fillId="0" borderId="38" xfId="0" applyNumberFormat="1" applyFont="1" applyBorder="1" applyAlignment="1">
      <alignment horizontal="center"/>
    </xf>
    <xf numFmtId="165"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3" xfId="0" applyFont="1" applyBorder="1" applyAlignment="1">
      <alignment horizontal="right"/>
    </xf>
    <xf numFmtId="165"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6"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166"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70" fontId="1" fillId="0" borderId="0" xfId="0" applyNumberFormat="1" applyFont="1" applyAlignment="1">
      <alignment horizontal="center" vertical="center"/>
    </xf>
    <xf numFmtId="165"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0" fontId="1" fillId="0" borderId="31"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32" xfId="0" applyFont="1" applyBorder="1" applyAlignment="1">
      <alignment horizontal="center" vertical="center"/>
    </xf>
    <xf numFmtId="0" fontId="1" fillId="0" borderId="32" xfId="0" applyFont="1" applyBorder="1" applyAlignment="1">
      <alignment horizontal="center" vertical="center" textRotation="90"/>
    </xf>
    <xf numFmtId="0" fontId="1" fillId="0" borderId="33" xfId="0" applyFont="1" applyBorder="1" applyAlignment="1">
      <alignment horizontal="center" vertical="center" textRotation="90" wrapText="1"/>
    </xf>
  </cellXfs>
  <cellStyles count="6">
    <cellStyle name="Comma" xfId="4" builtinId="3"/>
    <cellStyle name="Normal" xfId="0" builtinId="0"/>
    <cellStyle name="Normal 2" xfId="2"/>
    <cellStyle name="Normal_TameTuristu5-2011-08-06" xfId="5"/>
    <cellStyle name="Обычный_33. OZOLNIEKU NOVADA DOME_OZO SKOLA_TELPU, GAITENU, KAPNU TELPU REMONTS_TAME_VADIMS_2011_02_25_melnraksts" xfId="1"/>
    <cellStyle name="Обычный_saulkrasti_tame" xfId="3"/>
  </cellStyles>
  <dxfs count="362">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2:C36"/>
  <sheetViews>
    <sheetView tabSelected="1" workbookViewId="0">
      <selection activeCell="B32" sqref="B32:C32"/>
    </sheetView>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47" t="s">
        <v>1</v>
      </c>
      <c r="C4" s="247"/>
    </row>
    <row r="5" spans="1:3" x14ac:dyDescent="0.2">
      <c r="A5" s="2"/>
      <c r="B5" s="2"/>
      <c r="C5" s="2"/>
    </row>
    <row r="6" spans="1:3" x14ac:dyDescent="0.2">
      <c r="C6" s="4" t="s">
        <v>2</v>
      </c>
    </row>
    <row r="8" spans="1:3" x14ac:dyDescent="0.2">
      <c r="B8" s="248" t="s">
        <v>3</v>
      </c>
      <c r="C8" s="248"/>
    </row>
    <row r="11" spans="1:3" x14ac:dyDescent="0.2">
      <c r="B11" s="2" t="s">
        <v>4</v>
      </c>
    </row>
    <row r="12" spans="1:3" x14ac:dyDescent="0.2">
      <c r="B12" s="55" t="s">
        <v>63</v>
      </c>
    </row>
    <row r="13" spans="1:3" x14ac:dyDescent="0.2">
      <c r="A13" s="4" t="s">
        <v>5</v>
      </c>
      <c r="B13" s="252" t="s">
        <v>64</v>
      </c>
      <c r="C13" s="252"/>
    </row>
    <row r="14" spans="1:3" x14ac:dyDescent="0.2">
      <c r="A14" s="4" t="s">
        <v>6</v>
      </c>
      <c r="B14" s="253" t="s">
        <v>65</v>
      </c>
      <c r="C14" s="253"/>
    </row>
    <row r="15" spans="1:3" x14ac:dyDescent="0.2">
      <c r="A15" s="4" t="s">
        <v>7</v>
      </c>
      <c r="B15" s="253" t="s">
        <v>66</v>
      </c>
      <c r="C15" s="253"/>
    </row>
    <row r="16" spans="1:3" x14ac:dyDescent="0.2">
      <c r="A16" s="4" t="s">
        <v>8</v>
      </c>
      <c r="B16" s="254" t="s">
        <v>67</v>
      </c>
      <c r="C16" s="254"/>
    </row>
    <row r="17" spans="1:3" ht="10.8" thickBot="1" x14ac:dyDescent="0.25"/>
    <row r="18" spans="1:3" x14ac:dyDescent="0.2">
      <c r="A18" s="5" t="s">
        <v>9</v>
      </c>
      <c r="B18" s="6" t="s">
        <v>10</v>
      </c>
      <c r="C18" s="7" t="s">
        <v>11</v>
      </c>
    </row>
    <row r="19" spans="1:3" x14ac:dyDescent="0.2">
      <c r="A19" s="51">
        <v>1</v>
      </c>
      <c r="B19" s="9" t="s">
        <v>68</v>
      </c>
      <c r="C19" s="105">
        <f>'Kops a+c+n'!E53</f>
        <v>0</v>
      </c>
    </row>
    <row r="20" spans="1:3" x14ac:dyDescent="0.2">
      <c r="A20" s="10"/>
      <c r="B20" s="11"/>
      <c r="C20" s="105"/>
    </row>
    <row r="21" spans="1:3" x14ac:dyDescent="0.2">
      <c r="A21" s="8"/>
      <c r="B21" s="9"/>
      <c r="C21" s="105"/>
    </row>
    <row r="22" spans="1:3" x14ac:dyDescent="0.2">
      <c r="A22" s="8"/>
      <c r="B22" s="9"/>
      <c r="C22" s="105"/>
    </row>
    <row r="23" spans="1:3" x14ac:dyDescent="0.2">
      <c r="A23" s="8"/>
      <c r="B23" s="9"/>
      <c r="C23" s="105"/>
    </row>
    <row r="24" spans="1:3" x14ac:dyDescent="0.2">
      <c r="A24" s="8"/>
      <c r="B24" s="9"/>
      <c r="C24" s="105"/>
    </row>
    <row r="25" spans="1:3" ht="10.8" thickBot="1" x14ac:dyDescent="0.25">
      <c r="A25" s="43"/>
      <c r="B25" s="44"/>
      <c r="C25" s="106"/>
    </row>
    <row r="26" spans="1:3" ht="10.8" thickBot="1" x14ac:dyDescent="0.25">
      <c r="A26" s="12"/>
      <c r="B26" s="13" t="s">
        <v>12</v>
      </c>
      <c r="C26" s="107">
        <f>SUM(C19:C25)</f>
        <v>0</v>
      </c>
    </row>
    <row r="27" spans="1:3" ht="10.8" thickBot="1" x14ac:dyDescent="0.25">
      <c r="B27" s="14"/>
      <c r="C27" s="15"/>
    </row>
    <row r="28" spans="1:3" ht="10.8" thickBot="1" x14ac:dyDescent="0.25">
      <c r="A28" s="249" t="s">
        <v>13</v>
      </c>
      <c r="B28" s="250"/>
      <c r="C28" s="108">
        <f>ROUND(C26*21%,2)</f>
        <v>0</v>
      </c>
    </row>
    <row r="31" spans="1:3" x14ac:dyDescent="0.2">
      <c r="A31" s="1" t="s">
        <v>14</v>
      </c>
      <c r="B31" s="251" t="s">
        <v>407</v>
      </c>
      <c r="C31" s="251"/>
    </row>
    <row r="32" spans="1:3" x14ac:dyDescent="0.2">
      <c r="B32" s="246" t="s">
        <v>15</v>
      </c>
      <c r="C32" s="246"/>
    </row>
    <row r="34" spans="1:3" x14ac:dyDescent="0.2">
      <c r="A34" s="1" t="s">
        <v>16</v>
      </c>
      <c r="B34" s="73" t="s">
        <v>69</v>
      </c>
      <c r="C34" s="16"/>
    </row>
    <row r="35" spans="1:3" x14ac:dyDescent="0.2">
      <c r="A35" s="16"/>
      <c r="B35" s="16"/>
      <c r="C35" s="16"/>
    </row>
    <row r="36" spans="1:3" x14ac:dyDescent="0.2">
      <c r="A36" s="1" t="s">
        <v>70</v>
      </c>
    </row>
  </sheetData>
  <mergeCells count="9">
    <mergeCell ref="B32:C32"/>
    <mergeCell ref="B4:C4"/>
    <mergeCell ref="B8:C8"/>
    <mergeCell ref="A28:B28"/>
    <mergeCell ref="B31:C31"/>
    <mergeCell ref="B13:C13"/>
    <mergeCell ref="B14:C14"/>
    <mergeCell ref="B15:C15"/>
    <mergeCell ref="B16:C16"/>
  </mergeCells>
  <conditionalFormatting sqref="A36">
    <cfRule type="cellIs" dxfId="361" priority="9" operator="equal">
      <formula>"Tāme sastādīta 20__. gada __. _________"</formula>
    </cfRule>
  </conditionalFormatting>
  <conditionalFormatting sqref="A19:B19">
    <cfRule type="cellIs" dxfId="360" priority="3" operator="equal">
      <formula>0</formula>
    </cfRule>
  </conditionalFormatting>
  <conditionalFormatting sqref="B13:B16">
    <cfRule type="cellIs" dxfId="359" priority="5" operator="equal">
      <formula>0</formula>
    </cfRule>
  </conditionalFormatting>
  <conditionalFormatting sqref="B34">
    <cfRule type="cellIs" dxfId="358" priority="1" operator="equal">
      <formula>0</formula>
    </cfRule>
  </conditionalFormatting>
  <conditionalFormatting sqref="B31:C31">
    <cfRule type="cellIs" dxfId="357" priority="2" operator="equal">
      <formula>0</formula>
    </cfRule>
  </conditionalFormatting>
  <conditionalFormatting sqref="C19 C26 C28">
    <cfRule type="cellIs" dxfId="356" priority="12"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sheetPr>
  <dimension ref="A1:P37"/>
  <sheetViews>
    <sheetView topLeftCell="A14" workbookViewId="0">
      <selection activeCell="K33" sqref="K3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'1a+c+n'!D1</f>
        <v>1</v>
      </c>
      <c r="E1" s="22"/>
      <c r="F1" s="22"/>
      <c r="G1" s="22"/>
      <c r="H1" s="22"/>
      <c r="I1" s="22"/>
      <c r="J1" s="22"/>
      <c r="N1" s="26"/>
      <c r="O1" s="27"/>
      <c r="P1" s="28"/>
    </row>
    <row r="2" spans="1:16" x14ac:dyDescent="0.2">
      <c r="A2" s="29"/>
      <c r="B2" s="29"/>
      <c r="C2" s="332" t="str">
        <f>'1a+c+n'!C2:I2</f>
        <v>Būvlaukuma sagatavošana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'1a+c+n'!A9</f>
        <v>Tāme sastādīta  2024. gada tirgus cenās, pamatojoties uz DOP daļas rasējumiem</v>
      </c>
      <c r="B9" s="329"/>
      <c r="C9" s="329"/>
      <c r="D9" s="329"/>
      <c r="E9" s="329"/>
      <c r="F9" s="329"/>
      <c r="G9" s="31"/>
      <c r="H9" s="31"/>
      <c r="I9" s="31"/>
      <c r="J9" s="330" t="s">
        <v>45</v>
      </c>
      <c r="K9" s="330"/>
      <c r="L9" s="330"/>
      <c r="M9" s="330"/>
      <c r="N9" s="331">
        <f>P25</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ht="20.399999999999999" x14ac:dyDescent="0.2">
      <c r="A14" s="50">
        <f>IF(P14=0,0,IF(COUNTBLANK(P14)=1,0,COUNTA($P$14:P14)))</f>
        <v>0</v>
      </c>
      <c r="B14" s="23" t="str">
        <f>IF($C$4="Attiecināmās izmaksas",IF('1a+c+n'!$Q14="A",'1a+c+n'!B14,0))</f>
        <v>03-00000</v>
      </c>
      <c r="C14" s="62" t="str">
        <f>IF($C$4="Attiecināmās izmaksas",IF('1a+c+n'!$Q14="A",'1a+c+n'!C14,0))</f>
        <v>Būvlaukuma nožogošana ar pagaidu nožogojumu, t.sk. Vārti, noma</v>
      </c>
      <c r="D14" s="23" t="str">
        <f>IF($C$4="Attiecināmās izmaksas",IF('1a+c+n'!$Q14="A",'1a+c+n'!D14,0))</f>
        <v>tm</v>
      </c>
      <c r="E14" s="45"/>
      <c r="F14" s="63"/>
      <c r="G14" s="117"/>
      <c r="H14" s="117">
        <f>IF($C$4="Attiecināmās izmaksas",IF('1a+c+n'!$Q14="A",'1a+c+n'!H14,0))</f>
        <v>0</v>
      </c>
      <c r="I14" s="117"/>
      <c r="J14" s="117"/>
      <c r="K14" s="118">
        <f>IF($C$4="Attiecināmās izmaksas",IF('1a+c+n'!$Q14="A",'1a+c+n'!K14,0))</f>
        <v>0</v>
      </c>
      <c r="L14" s="63">
        <f>IF($C$4="Attiecināmās izmaksas",IF('1a+c+n'!$Q14="A",'1a+c+n'!L14,0))</f>
        <v>0</v>
      </c>
      <c r="M14" s="117">
        <f>IF($C$4="Attiecināmās izmaksas",IF('1a+c+n'!$Q14="A",'1a+c+n'!M14,0))</f>
        <v>0</v>
      </c>
      <c r="N14" s="117">
        <f>IF($C$4="Attiecināmās izmaksas",IF('1a+c+n'!$Q14="A",'1a+c+n'!N14,0))</f>
        <v>0</v>
      </c>
      <c r="O14" s="117">
        <f>IF($C$4="Attiecināmās izmaksas",IF('1a+c+n'!$Q14="A",'1a+c+n'!O14,0))</f>
        <v>0</v>
      </c>
      <c r="P14" s="118">
        <f>IF($C$4="Attiecināmās izmaksas",IF('1a+c+n'!$Q14="A",'1a+c+n'!P14,0))</f>
        <v>0</v>
      </c>
    </row>
    <row r="15" spans="1:16" ht="20.399999999999999" x14ac:dyDescent="0.2">
      <c r="A15" s="51">
        <f>IF(P15=0,0,IF(COUNTBLANK(P15)=1,0,COUNTA($P$14:P15)))</f>
        <v>0</v>
      </c>
      <c r="B15" s="24" t="str">
        <f>IF($C$4="Attiecināmās izmaksas",IF('1a+c+n'!$Q15="A",'1a+c+n'!B15,0))</f>
        <v>03-00000</v>
      </c>
      <c r="C15" s="64" t="str">
        <f>IF($C$4="Attiecināmās izmaksas",IF('1a+c+n'!$Q15="A",'1a+c+n'!C15,0))</f>
        <v>Brīdinājuma zīmju uzstādīšana</v>
      </c>
      <c r="D15" s="24" t="str">
        <f>IF($C$4="Attiecināmās izmaksas",IF('1a+c+n'!$Q15="A",'1a+c+n'!D15,0))</f>
        <v>kompl</v>
      </c>
      <c r="E15" s="46"/>
      <c r="F15" s="65"/>
      <c r="G15" s="119"/>
      <c r="H15" s="119">
        <f>IF($C$4="Attiecināmās izmaksas",IF('1a+c+n'!$Q15="A",'1a+c+n'!H15,0))</f>
        <v>0</v>
      </c>
      <c r="I15" s="119"/>
      <c r="J15" s="119"/>
      <c r="K15" s="120">
        <f>IF($C$4="Attiecināmās izmaksas",IF('1a+c+n'!$Q15="A",'1a+c+n'!K15,0))</f>
        <v>0</v>
      </c>
      <c r="L15" s="65">
        <f>IF($C$4="Attiecināmās izmaksas",IF('1a+c+n'!$Q15="A",'1a+c+n'!L15,0))</f>
        <v>0</v>
      </c>
      <c r="M15" s="119">
        <f>IF($C$4="Attiecināmās izmaksas",IF('1a+c+n'!$Q15="A",'1a+c+n'!M15,0))</f>
        <v>0</v>
      </c>
      <c r="N15" s="119">
        <f>IF($C$4="Attiecināmās izmaksas",IF('1a+c+n'!$Q15="A",'1a+c+n'!N15,0))</f>
        <v>0</v>
      </c>
      <c r="O15" s="119">
        <f>IF($C$4="Attiecināmās izmaksas",IF('1a+c+n'!$Q15="A",'1a+c+n'!O15,0))</f>
        <v>0</v>
      </c>
      <c r="P15" s="120">
        <f>IF($C$4="Attiecināmās izmaksas",IF('1a+c+n'!$Q15="A",'1a+c+n'!P15,0))</f>
        <v>0</v>
      </c>
    </row>
    <row r="16" spans="1:16" ht="20.399999999999999" x14ac:dyDescent="0.2">
      <c r="A16" s="51">
        <f>IF(P16=0,0,IF(COUNTBLANK(P16)=1,0,COUNTA($P$14:P16)))</f>
        <v>0</v>
      </c>
      <c r="B16" s="24" t="str">
        <f>IF($C$4="Attiecināmās izmaksas",IF('1a+c+n'!$Q16="A",'1a+c+n'!B16,0))</f>
        <v>03-00000</v>
      </c>
      <c r="C16" s="64" t="str">
        <f>IF($C$4="Attiecināmās izmaksas",IF('1a+c+n'!$Q16="A",'1a+c+n'!C16,0))</f>
        <v>Strādnieku sadzīves vagoniņš un instrumentu noliktava 10,00 m2</v>
      </c>
      <c r="D16" s="24" t="str">
        <f>IF($C$4="Attiecināmās izmaksas",IF('1a+c+n'!$Q16="A",'1a+c+n'!D16,0))</f>
        <v>gab</v>
      </c>
      <c r="E16" s="46"/>
      <c r="F16" s="65"/>
      <c r="G16" s="119"/>
      <c r="H16" s="119">
        <f>IF($C$4="Attiecināmās izmaksas",IF('1a+c+n'!$Q16="A",'1a+c+n'!H16,0))</f>
        <v>0</v>
      </c>
      <c r="I16" s="119"/>
      <c r="J16" s="119"/>
      <c r="K16" s="120">
        <f>IF($C$4="Attiecināmās izmaksas",IF('1a+c+n'!$Q16="A",'1a+c+n'!K16,0))</f>
        <v>0</v>
      </c>
      <c r="L16" s="65">
        <f>IF($C$4="Attiecināmās izmaksas",IF('1a+c+n'!$Q16="A",'1a+c+n'!L16,0))</f>
        <v>0</v>
      </c>
      <c r="M16" s="119">
        <f>IF($C$4="Attiecināmās izmaksas",IF('1a+c+n'!$Q16="A",'1a+c+n'!M16,0))</f>
        <v>0</v>
      </c>
      <c r="N16" s="119">
        <f>IF($C$4="Attiecināmās izmaksas",IF('1a+c+n'!$Q16="A",'1a+c+n'!N16,0))</f>
        <v>0</v>
      </c>
      <c r="O16" s="119">
        <f>IF($C$4="Attiecināmās izmaksas",IF('1a+c+n'!$Q16="A",'1a+c+n'!O16,0))</f>
        <v>0</v>
      </c>
      <c r="P16" s="120">
        <f>IF($C$4="Attiecināmās izmaksas",IF('1a+c+n'!$Q16="A",'1a+c+n'!P16,0))</f>
        <v>0</v>
      </c>
    </row>
    <row r="17" spans="1:16" ht="20.399999999999999" x14ac:dyDescent="0.2">
      <c r="A17" s="51">
        <f>IF(P17=0,0,IF(COUNTBLANK(P17)=1,0,COUNTA($P$14:P17)))</f>
        <v>0</v>
      </c>
      <c r="B17" s="24" t="str">
        <f>IF($C$4="Attiecināmās izmaksas",IF('1a+c+n'!$Q17="A",'1a+c+n'!B17,0))</f>
        <v>03-00000</v>
      </c>
      <c r="C17" s="64" t="str">
        <f>IF($C$4="Attiecināmās izmaksas",IF('1a+c+n'!$Q17="A",'1a+c+n'!C17,0))</f>
        <v>BIO tualete</v>
      </c>
      <c r="D17" s="24" t="str">
        <f>IF($C$4="Attiecināmās izmaksas",IF('1a+c+n'!$Q17="A",'1a+c+n'!D17,0))</f>
        <v>gab</v>
      </c>
      <c r="E17" s="46"/>
      <c r="F17" s="65"/>
      <c r="G17" s="119"/>
      <c r="H17" s="119">
        <f>IF($C$4="Attiecināmās izmaksas",IF('1a+c+n'!$Q17="A",'1a+c+n'!H17,0))</f>
        <v>0</v>
      </c>
      <c r="I17" s="119"/>
      <c r="J17" s="119"/>
      <c r="K17" s="120">
        <f>IF($C$4="Attiecināmās izmaksas",IF('1a+c+n'!$Q17="A",'1a+c+n'!K17,0))</f>
        <v>0</v>
      </c>
      <c r="L17" s="65">
        <f>IF($C$4="Attiecināmās izmaksas",IF('1a+c+n'!$Q17="A",'1a+c+n'!L17,0))</f>
        <v>0</v>
      </c>
      <c r="M17" s="119">
        <f>IF($C$4="Attiecināmās izmaksas",IF('1a+c+n'!$Q17="A",'1a+c+n'!M17,0))</f>
        <v>0</v>
      </c>
      <c r="N17" s="119">
        <f>IF($C$4="Attiecināmās izmaksas",IF('1a+c+n'!$Q17="A",'1a+c+n'!N17,0))</f>
        <v>0</v>
      </c>
      <c r="O17" s="119">
        <f>IF($C$4="Attiecināmās izmaksas",IF('1a+c+n'!$Q17="A",'1a+c+n'!O17,0))</f>
        <v>0</v>
      </c>
      <c r="P17" s="120">
        <f>IF($C$4="Attiecināmās izmaksas",IF('1a+c+n'!$Q17="A",'1a+c+n'!P17,0))</f>
        <v>0</v>
      </c>
    </row>
    <row r="18" spans="1:16" ht="20.399999999999999" x14ac:dyDescent="0.2">
      <c r="A18" s="51">
        <f>IF(P18=0,0,IF(COUNTBLANK(P18)=1,0,COUNTA($P$14:P18)))</f>
        <v>0</v>
      </c>
      <c r="B18" s="24" t="str">
        <f>IF($C$4="Attiecināmās izmaksas",IF('1a+c+n'!$Q18="A",'1a+c+n'!B18,0))</f>
        <v>03-00000</v>
      </c>
      <c r="C18" s="64" t="str">
        <f>IF($C$4="Attiecināmās izmaksas",IF('1a+c+n'!$Q18="A",'1a+c+n'!C18,0))</f>
        <v>Būvlaukuma ugunsdzēsības komplekts (ugunsdzēsības stends, ugunsdzēsības aparāti)</v>
      </c>
      <c r="D18" s="24" t="str">
        <f>IF($C$4="Attiecināmās izmaksas",IF('1a+c+n'!$Q18="A",'1a+c+n'!D18,0))</f>
        <v>kompl</v>
      </c>
      <c r="E18" s="46"/>
      <c r="F18" s="65"/>
      <c r="G18" s="119"/>
      <c r="H18" s="119">
        <f>IF($C$4="Attiecināmās izmaksas",IF('1a+c+n'!$Q18="A",'1a+c+n'!H18,0))</f>
        <v>0</v>
      </c>
      <c r="I18" s="119"/>
      <c r="J18" s="119"/>
      <c r="K18" s="120">
        <f>IF($C$4="Attiecināmās izmaksas",IF('1a+c+n'!$Q18="A",'1a+c+n'!K18,0))</f>
        <v>0</v>
      </c>
      <c r="L18" s="65">
        <f>IF($C$4="Attiecināmās izmaksas",IF('1a+c+n'!$Q18="A",'1a+c+n'!L18,0))</f>
        <v>0</v>
      </c>
      <c r="M18" s="119">
        <f>IF($C$4="Attiecināmās izmaksas",IF('1a+c+n'!$Q18="A",'1a+c+n'!M18,0))</f>
        <v>0</v>
      </c>
      <c r="N18" s="119">
        <f>IF($C$4="Attiecināmās izmaksas",IF('1a+c+n'!$Q18="A",'1a+c+n'!N18,0))</f>
        <v>0</v>
      </c>
      <c r="O18" s="119">
        <f>IF($C$4="Attiecināmās izmaksas",IF('1a+c+n'!$Q18="A",'1a+c+n'!O18,0))</f>
        <v>0</v>
      </c>
      <c r="P18" s="120">
        <f>IF($C$4="Attiecināmās izmaksas",IF('1a+c+n'!$Q18="A",'1a+c+n'!P18,0))</f>
        <v>0</v>
      </c>
    </row>
    <row r="19" spans="1:16" ht="20.399999999999999" x14ac:dyDescent="0.2">
      <c r="A19" s="51">
        <f>IF(P19=0,0,IF(COUNTBLANK(P19)=1,0,COUNTA($P$14:P19)))</f>
        <v>0</v>
      </c>
      <c r="B19" s="24" t="str">
        <f>IF($C$4="Attiecināmās izmaksas",IF('1a+c+n'!$Q19="A",'1a+c+n'!B19,0))</f>
        <v>03-00000</v>
      </c>
      <c r="C19" s="64" t="str">
        <f>IF($C$4="Attiecināmās izmaksas",IF('1a+c+n'!$Q19="A",'1a+c+n'!C19,0))</f>
        <v>Būvgružu konteinera noma, t.sk. Novietošana un aizvešana</v>
      </c>
      <c r="D19" s="24" t="str">
        <f>IF($C$4="Attiecināmās izmaksas",IF('1a+c+n'!$Q19="A",'1a+c+n'!D19,0))</f>
        <v>mēn.</v>
      </c>
      <c r="E19" s="46"/>
      <c r="F19" s="65"/>
      <c r="G19" s="119"/>
      <c r="H19" s="119">
        <f>IF($C$4="Attiecināmās izmaksas",IF('1a+c+n'!$Q19="A",'1a+c+n'!H19,0))</f>
        <v>0</v>
      </c>
      <c r="I19" s="119"/>
      <c r="J19" s="119"/>
      <c r="K19" s="120">
        <f>IF($C$4="Attiecināmās izmaksas",IF('1a+c+n'!$Q19="A",'1a+c+n'!K19,0))</f>
        <v>0</v>
      </c>
      <c r="L19" s="65">
        <f>IF($C$4="Attiecināmās izmaksas",IF('1a+c+n'!$Q19="A",'1a+c+n'!L19,0))</f>
        <v>0</v>
      </c>
      <c r="M19" s="119">
        <f>IF($C$4="Attiecināmās izmaksas",IF('1a+c+n'!$Q19="A",'1a+c+n'!M19,0))</f>
        <v>0</v>
      </c>
      <c r="N19" s="119">
        <f>IF($C$4="Attiecināmās izmaksas",IF('1a+c+n'!$Q19="A",'1a+c+n'!N19,0))</f>
        <v>0</v>
      </c>
      <c r="O19" s="119">
        <f>IF($C$4="Attiecināmās izmaksas",IF('1a+c+n'!$Q19="A",'1a+c+n'!O19,0))</f>
        <v>0</v>
      </c>
      <c r="P19" s="120">
        <f>IF($C$4="Attiecināmās izmaksas",IF('1a+c+n'!$Q19="A",'1a+c+n'!P19,0))</f>
        <v>0</v>
      </c>
    </row>
    <row r="20" spans="1:16" ht="20.399999999999999" x14ac:dyDescent="0.2">
      <c r="A20" s="51">
        <f>IF(P20=0,0,IF(COUNTBLANK(P20)=1,0,COUNTA($P$14:P20)))</f>
        <v>0</v>
      </c>
      <c r="B20" s="24" t="str">
        <f>IF($C$4="Attiecināmās izmaksas",IF('1a+c+n'!$Q20="A",'1a+c+n'!B20,0))</f>
        <v>03-00000</v>
      </c>
      <c r="C20" s="64" t="str">
        <f>IF($C$4="Attiecināmās izmaksas",IF('1a+c+n'!$Q20="A",'1a+c+n'!C20,0))</f>
        <v>Sastatņu montāža, t.sk. norobežošana ar celtniecības tīklu, demontāža, noma</v>
      </c>
      <c r="D20" s="24" t="str">
        <f>IF($C$4="Attiecināmās izmaksas",IF('1a+c+n'!$Q20="A",'1a+c+n'!D20,0))</f>
        <v>m2</v>
      </c>
      <c r="E20" s="46"/>
      <c r="F20" s="65"/>
      <c r="G20" s="119"/>
      <c r="H20" s="119">
        <f>IF($C$4="Attiecināmās izmaksas",IF('1a+c+n'!$Q20="A",'1a+c+n'!H20,0))</f>
        <v>0</v>
      </c>
      <c r="I20" s="119"/>
      <c r="J20" s="119"/>
      <c r="K20" s="120">
        <f>IF($C$4="Attiecināmās izmaksas",IF('1a+c+n'!$Q20="A",'1a+c+n'!K20,0))</f>
        <v>0</v>
      </c>
      <c r="L20" s="65">
        <f>IF($C$4="Attiecināmās izmaksas",IF('1a+c+n'!$Q20="A",'1a+c+n'!L20,0))</f>
        <v>0</v>
      </c>
      <c r="M20" s="119">
        <f>IF($C$4="Attiecināmās izmaksas",IF('1a+c+n'!$Q20="A",'1a+c+n'!M20,0))</f>
        <v>0</v>
      </c>
      <c r="N20" s="119">
        <f>IF($C$4="Attiecināmās izmaksas",IF('1a+c+n'!$Q20="A",'1a+c+n'!N20,0))</f>
        <v>0</v>
      </c>
      <c r="O20" s="119">
        <f>IF($C$4="Attiecināmās izmaksas",IF('1a+c+n'!$Q20="A",'1a+c+n'!O20,0))</f>
        <v>0</v>
      </c>
      <c r="P20" s="120">
        <f>IF($C$4="Attiecināmās izmaksas",IF('1a+c+n'!$Q20="A",'1a+c+n'!P20,0))</f>
        <v>0</v>
      </c>
    </row>
    <row r="21" spans="1:16" ht="20.399999999999999" x14ac:dyDescent="0.2">
      <c r="A21" s="51">
        <f>IF(P21=0,0,IF(COUNTBLANK(P21)=1,0,COUNTA($P$14:P21)))</f>
        <v>0</v>
      </c>
      <c r="B21" s="24" t="str">
        <f>IF($C$4="Attiecināmās izmaksas",IF('1a+c+n'!$Q21="A",'1a+c+n'!B21,0))</f>
        <v>03-00000</v>
      </c>
      <c r="C21" s="64" t="str">
        <f>IF($C$4="Attiecināmās izmaksas",IF('1a+c+n'!$Q21="A",'1a+c+n'!C21,0))</f>
        <v>Ieejas mezglu koka nojumju izveidošana</v>
      </c>
      <c r="D21" s="24" t="str">
        <f>IF($C$4="Attiecināmās izmaksas",IF('1a+c+n'!$Q21="A",'1a+c+n'!D21,0))</f>
        <v>gab</v>
      </c>
      <c r="E21" s="46"/>
      <c r="F21" s="65"/>
      <c r="G21" s="119"/>
      <c r="H21" s="119">
        <f>IF($C$4="Attiecināmās izmaksas",IF('1a+c+n'!$Q21="A",'1a+c+n'!H21,0))</f>
        <v>0</v>
      </c>
      <c r="I21" s="119"/>
      <c r="J21" s="119"/>
      <c r="K21" s="120">
        <f>IF($C$4="Attiecināmās izmaksas",IF('1a+c+n'!$Q21="A",'1a+c+n'!K21,0))</f>
        <v>0</v>
      </c>
      <c r="L21" s="65">
        <f>IF($C$4="Attiecināmās izmaksas",IF('1a+c+n'!$Q21="A",'1a+c+n'!L21,0))</f>
        <v>0</v>
      </c>
      <c r="M21" s="119">
        <f>IF($C$4="Attiecināmās izmaksas",IF('1a+c+n'!$Q21="A",'1a+c+n'!M21,0))</f>
        <v>0</v>
      </c>
      <c r="N21" s="119">
        <f>IF($C$4="Attiecināmās izmaksas",IF('1a+c+n'!$Q21="A",'1a+c+n'!N21,0))</f>
        <v>0</v>
      </c>
      <c r="O21" s="119">
        <f>IF($C$4="Attiecināmās izmaksas",IF('1a+c+n'!$Q21="A",'1a+c+n'!O21,0))</f>
        <v>0</v>
      </c>
      <c r="P21" s="120">
        <f>IF($C$4="Attiecināmās izmaksas",IF('1a+c+n'!$Q21="A",'1a+c+n'!P21,0))</f>
        <v>0</v>
      </c>
    </row>
    <row r="22" spans="1:16" ht="20.399999999999999" x14ac:dyDescent="0.2">
      <c r="A22" s="51">
        <f>IF(P22=0,0,IF(COUNTBLANK(P22)=1,0,COUNTA($P$14:P22)))</f>
        <v>0</v>
      </c>
      <c r="B22" s="24" t="str">
        <f>IF($C$4="Attiecināmās izmaksas",IF('1a+c+n'!$Q22="A",'1a+c+n'!B22,0))</f>
        <v>03-00000</v>
      </c>
      <c r="C22" s="64" t="str">
        <f>IF($C$4="Attiecināmās izmaksas",IF('1a+c+n'!$Q22="A",'1a+c+n'!C22,0))</f>
        <v>Elektrības pieslēgums ar skaitītāju uz būvniecības laiku</v>
      </c>
      <c r="D22" s="24" t="str">
        <f>IF($C$4="Attiecināmās izmaksas",IF('1a+c+n'!$Q22="A",'1a+c+n'!D22,0))</f>
        <v>gab</v>
      </c>
      <c r="E22" s="46"/>
      <c r="F22" s="65"/>
      <c r="G22" s="119"/>
      <c r="H22" s="119">
        <f>IF($C$4="Attiecināmās izmaksas",IF('1a+c+n'!$Q22="A",'1a+c+n'!H22,0))</f>
        <v>0</v>
      </c>
      <c r="I22" s="119"/>
      <c r="J22" s="119"/>
      <c r="K22" s="120">
        <f>IF($C$4="Attiecināmās izmaksas",IF('1a+c+n'!$Q22="A",'1a+c+n'!K22,0))</f>
        <v>0</v>
      </c>
      <c r="L22" s="65">
        <f>IF($C$4="Attiecināmās izmaksas",IF('1a+c+n'!$Q22="A",'1a+c+n'!L22,0))</f>
        <v>0</v>
      </c>
      <c r="M22" s="119">
        <f>IF($C$4="Attiecināmās izmaksas",IF('1a+c+n'!$Q22="A",'1a+c+n'!M22,0))</f>
        <v>0</v>
      </c>
      <c r="N22" s="119">
        <f>IF($C$4="Attiecināmās izmaksas",IF('1a+c+n'!$Q22="A",'1a+c+n'!N22,0))</f>
        <v>0</v>
      </c>
      <c r="O22" s="119">
        <f>IF($C$4="Attiecināmās izmaksas",IF('1a+c+n'!$Q22="A",'1a+c+n'!O22,0))</f>
        <v>0</v>
      </c>
      <c r="P22" s="120">
        <f>IF($C$4="Attiecināmās izmaksas",IF('1a+c+n'!$Q22="A",'1a+c+n'!P22,0))</f>
        <v>0</v>
      </c>
    </row>
    <row r="23" spans="1:16" ht="20.399999999999999" x14ac:dyDescent="0.2">
      <c r="A23" s="51">
        <f>IF(P23=0,0,IF(COUNTBLANK(P23)=1,0,COUNTA($P$14:P23)))</f>
        <v>0</v>
      </c>
      <c r="B23" s="24" t="str">
        <f>IF($C$4="Attiecināmās izmaksas",IF('1a+c+n'!$Q23="A",'1a+c+n'!B23,0))</f>
        <v>03-00000</v>
      </c>
      <c r="C23" s="64" t="str">
        <f>IF($C$4="Attiecināmās izmaksas",IF('1a+c+n'!$Q23="A",'1a+c+n'!C23,0))</f>
        <v>Ūdens pieslēgums ar skaitītāju uz būvniecības laiku</v>
      </c>
      <c r="D23" s="24" t="str">
        <f>IF($C$4="Attiecināmās izmaksas",IF('1a+c+n'!$Q23="A",'1a+c+n'!D23,0))</f>
        <v>gab</v>
      </c>
      <c r="E23" s="46"/>
      <c r="F23" s="65"/>
      <c r="G23" s="119"/>
      <c r="H23" s="119">
        <f>IF($C$4="Attiecināmās izmaksas",IF('1a+c+n'!$Q23="A",'1a+c+n'!H23,0))</f>
        <v>0</v>
      </c>
      <c r="I23" s="119"/>
      <c r="J23" s="119"/>
      <c r="K23" s="120">
        <f>IF($C$4="Attiecināmās izmaksas",IF('1a+c+n'!$Q23="A",'1a+c+n'!K23,0))</f>
        <v>0</v>
      </c>
      <c r="L23" s="65">
        <f>IF($C$4="Attiecināmās izmaksas",IF('1a+c+n'!$Q23="A",'1a+c+n'!L23,0))</f>
        <v>0</v>
      </c>
      <c r="M23" s="119">
        <f>IF($C$4="Attiecināmās izmaksas",IF('1a+c+n'!$Q23="A",'1a+c+n'!M23,0))</f>
        <v>0</v>
      </c>
      <c r="N23" s="119">
        <f>IF($C$4="Attiecināmās izmaksas",IF('1a+c+n'!$Q23="A",'1a+c+n'!N23,0))</f>
        <v>0</v>
      </c>
      <c r="O23" s="119">
        <f>IF($C$4="Attiecināmās izmaksas",IF('1a+c+n'!$Q23="A",'1a+c+n'!O23,0))</f>
        <v>0</v>
      </c>
      <c r="P23" s="120">
        <f>IF($C$4="Attiecināmās izmaksas",IF('1a+c+n'!$Q23="A",'1a+c+n'!P23,0))</f>
        <v>0</v>
      </c>
    </row>
    <row r="24" spans="1:16" ht="20.399999999999999" x14ac:dyDescent="0.2">
      <c r="A24" s="51">
        <f>IF(P24=0,0,IF(COUNTBLANK(P24)=1,0,COUNTA($P$14:P24)))</f>
        <v>0</v>
      </c>
      <c r="B24" s="24" t="str">
        <f>IF($C$4="Attiecināmās izmaksas",IF('1a+c+n'!$Q24="A",'1a+c+n'!B24,0))</f>
        <v>03-00000</v>
      </c>
      <c r="C24" s="64" t="str">
        <f>IF($C$4="Attiecināmās izmaksas",IF('1a+c+n'!$Q24="A",'1a+c+n'!C24,0))</f>
        <v>Būvtāfeles izveide un uzstādīšana</v>
      </c>
      <c r="D24" s="24" t="str">
        <f>IF($C$4="Attiecināmās izmaksas",IF('1a+c+n'!$Q24="A",'1a+c+n'!D24,0))</f>
        <v>gab</v>
      </c>
      <c r="E24" s="46"/>
      <c r="F24" s="65"/>
      <c r="G24" s="119"/>
      <c r="H24" s="119">
        <f>IF($C$4="Attiecināmās izmaksas",IF('1a+c+n'!$Q24="A",'1a+c+n'!H24,0))</f>
        <v>0</v>
      </c>
      <c r="I24" s="119"/>
      <c r="J24" s="119"/>
      <c r="K24" s="120">
        <f>IF($C$4="Attiecināmās izmaksas",IF('1a+c+n'!$Q24="A",'1a+c+n'!K24,0))</f>
        <v>0</v>
      </c>
      <c r="L24" s="65">
        <f>IF($C$4="Attiecināmās izmaksas",IF('1a+c+n'!$Q24="A",'1a+c+n'!L24,0))</f>
        <v>0</v>
      </c>
      <c r="M24" s="119">
        <f>IF($C$4="Attiecināmās izmaksas",IF('1a+c+n'!$Q24="A",'1a+c+n'!M24,0))</f>
        <v>0</v>
      </c>
      <c r="N24" s="119">
        <f>IF($C$4="Attiecināmās izmaksas",IF('1a+c+n'!$Q24="A",'1a+c+n'!N24,0))</f>
        <v>0</v>
      </c>
      <c r="O24" s="119">
        <f>IF($C$4="Attiecināmās izmaksas",IF('1a+c+n'!$Q24="A",'1a+c+n'!O24,0))</f>
        <v>0</v>
      </c>
      <c r="P24" s="120">
        <f>IF($C$4="Attiecināmās izmaksas",IF('1a+c+n'!$Q24="A",'1a+c+n'!P24,0))</f>
        <v>0</v>
      </c>
    </row>
    <row r="25" spans="1:16" ht="12" customHeight="1" thickBot="1" x14ac:dyDescent="0.25">
      <c r="A25" s="317" t="s">
        <v>62</v>
      </c>
      <c r="B25" s="318"/>
      <c r="C25" s="318"/>
      <c r="D25" s="318"/>
      <c r="E25" s="318"/>
      <c r="F25" s="318"/>
      <c r="G25" s="318"/>
      <c r="H25" s="318"/>
      <c r="I25" s="318"/>
      <c r="J25" s="318"/>
      <c r="K25" s="319"/>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0" t="str">
        <f>'Kops n'!C35:H35</f>
        <v>Gundega Ābelīte 28.03.2024</v>
      </c>
      <c r="D28" s="320"/>
      <c r="E28" s="320"/>
      <c r="F28" s="320"/>
      <c r="G28" s="320"/>
      <c r="H28" s="320"/>
      <c r="I28" s="16"/>
      <c r="J28" s="16"/>
      <c r="K28" s="16"/>
      <c r="L28" s="16"/>
      <c r="M28" s="16"/>
      <c r="N28" s="16"/>
      <c r="O28" s="16"/>
      <c r="P28" s="16"/>
    </row>
    <row r="29" spans="1:16" x14ac:dyDescent="0.2">
      <c r="A29" s="16"/>
      <c r="B29" s="16"/>
      <c r="C29" s="246" t="s">
        <v>15</v>
      </c>
      <c r="D29" s="246"/>
      <c r="E29" s="246"/>
      <c r="F29" s="246"/>
      <c r="G29" s="246"/>
      <c r="H29" s="24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2" t="str">
        <f>'Kops n'!A38:D38</f>
        <v>Tāme sastādīta 2024. gada 28. martā</v>
      </c>
      <c r="B31" s="263"/>
      <c r="C31" s="263"/>
      <c r="D31" s="263"/>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0">
        <f>'Kops n'!C40:H40</f>
        <v>0</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5">
        <f>'Kops n'!C43</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N9:O9"/>
    <mergeCell ref="D5:L5"/>
    <mergeCell ref="D6:L6"/>
    <mergeCell ref="D7:L7"/>
    <mergeCell ref="D8:L8"/>
    <mergeCell ref="C2:I2"/>
    <mergeCell ref="C3:I3"/>
    <mergeCell ref="C4:I4"/>
    <mergeCell ref="A9:F9"/>
    <mergeCell ref="J9:M9"/>
    <mergeCell ref="A31:D31"/>
    <mergeCell ref="C33:H33"/>
    <mergeCell ref="C34:H34"/>
    <mergeCell ref="C28:H28"/>
    <mergeCell ref="C29:H29"/>
    <mergeCell ref="F12:K12"/>
    <mergeCell ref="L12:P12"/>
    <mergeCell ref="A25:K25"/>
    <mergeCell ref="A12:A13"/>
    <mergeCell ref="B12:B13"/>
    <mergeCell ref="C12:C13"/>
    <mergeCell ref="D12:D13"/>
    <mergeCell ref="E12:E13"/>
  </mergeCells>
  <conditionalFormatting sqref="A25:K25">
    <cfRule type="containsText" dxfId="298"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297" priority="3" operator="equal">
      <formula>0</formula>
    </cfRule>
  </conditionalFormatting>
  <conditionalFormatting sqref="D5:L8 A14:P24 L25:P25 C28:H28 C33:H33 C36">
    <cfRule type="cellIs" dxfId="296"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7"/>
  <sheetViews>
    <sheetView topLeftCell="A11" workbookViewId="0">
      <selection activeCell="D42" sqref="D4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'1a+c+n'!D1</f>
        <v>1</v>
      </c>
      <c r="E1" s="22"/>
      <c r="F1" s="22"/>
      <c r="G1" s="22"/>
      <c r="H1" s="22"/>
      <c r="I1" s="22"/>
      <c r="J1" s="22"/>
      <c r="N1" s="26"/>
      <c r="O1" s="27"/>
      <c r="P1" s="28"/>
    </row>
    <row r="2" spans="1:16" x14ac:dyDescent="0.2">
      <c r="A2" s="29"/>
      <c r="B2" s="29"/>
      <c r="C2" s="332" t="str">
        <f>'1a+c+n'!C2:I2</f>
        <v>Būvlaukuma sagatavošana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'1a+c+n'!A9</f>
        <v>Tāme sastādīta  2024. gada tirgus cenās, pamatojoties uz DOP daļas rasējumiem</v>
      </c>
      <c r="B9" s="329"/>
      <c r="C9" s="329"/>
      <c r="D9" s="329"/>
      <c r="E9" s="329"/>
      <c r="F9" s="329"/>
      <c r="G9" s="31"/>
      <c r="H9" s="31"/>
      <c r="I9" s="31"/>
      <c r="J9" s="330" t="s">
        <v>45</v>
      </c>
      <c r="K9" s="330"/>
      <c r="L9" s="330"/>
      <c r="M9" s="330"/>
      <c r="N9" s="331">
        <f>P25</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izmaksas",IF('1a+c+n'!$Q14="C",'1a+c+n'!B14,0))</f>
        <v>0</v>
      </c>
      <c r="C14" s="62">
        <f>IF($C$4="citu pasākumu izmaksas",IF('1a+c+n'!$Q14="C",'1a+c+n'!C14,0))</f>
        <v>0</v>
      </c>
      <c r="D14" s="23">
        <f>IF($C$4="citu pasākumu izmaksas",IF('1a+c+n'!$Q14="C",'1a+c+n'!D14,0))</f>
        <v>0</v>
      </c>
      <c r="E14" s="45"/>
      <c r="F14" s="63"/>
      <c r="G14" s="117"/>
      <c r="H14" s="117">
        <f>IF($C$4="citu pasākumu izmaksas",IF('1a+c+n'!$Q14="C",'1a+c+n'!H14,0))</f>
        <v>0</v>
      </c>
      <c r="I14" s="117"/>
      <c r="J14" s="117"/>
      <c r="K14" s="118">
        <f>IF($C$4="citu pasākumu izmaksas",IF('1a+c+n'!$Q14="C",'1a+c+n'!K14,0))</f>
        <v>0</v>
      </c>
      <c r="L14" s="81">
        <f>IF($C$4="citu pasākumu izmaksas",IF('1a+c+n'!$Q14="C",'1a+c+n'!L14,0))</f>
        <v>0</v>
      </c>
      <c r="M14" s="117">
        <f>IF($C$4="citu pasākumu izmaksas",IF('1a+c+n'!$Q14="C",'1a+c+n'!M14,0))</f>
        <v>0</v>
      </c>
      <c r="N14" s="117">
        <f>IF($C$4="citu pasākumu izmaksas",IF('1a+c+n'!$Q14="C",'1a+c+n'!N14,0))</f>
        <v>0</v>
      </c>
      <c r="O14" s="117">
        <f>IF($C$4="citu pasākumu izmaksas",IF('1a+c+n'!$Q14="C",'1a+c+n'!O14,0))</f>
        <v>0</v>
      </c>
      <c r="P14" s="118">
        <f>IF($C$4="citu pasākumu izmaksas",IF('1a+c+n'!$Q14="C",'1a+c+n'!P14,0))</f>
        <v>0</v>
      </c>
    </row>
    <row r="15" spans="1:16" x14ac:dyDescent="0.2">
      <c r="A15" s="51">
        <f>IF(P15=0,0,IF(COUNTBLANK(P15)=1,0,COUNTA($P$14:P15)))</f>
        <v>0</v>
      </c>
      <c r="B15" s="24">
        <f>IF($C$4="citu pasākumu izmaksas",IF('1a+c+n'!$Q15="C",'1a+c+n'!B15,0))</f>
        <v>0</v>
      </c>
      <c r="C15" s="64">
        <f>IF($C$4="citu pasākumu izmaksas",IF('1a+c+n'!$Q15="C",'1a+c+n'!C15,0))</f>
        <v>0</v>
      </c>
      <c r="D15" s="24">
        <f>IF($C$4="citu pasākumu izmaksas",IF('1a+c+n'!$Q15="C",'1a+c+n'!D15,0))</f>
        <v>0</v>
      </c>
      <c r="E15" s="46"/>
      <c r="F15" s="65"/>
      <c r="G15" s="119"/>
      <c r="H15" s="119">
        <f>IF($C$4="citu pasākumu izmaksas",IF('1a+c+n'!$Q15="C",'1a+c+n'!H15,0))</f>
        <v>0</v>
      </c>
      <c r="I15" s="119"/>
      <c r="J15" s="119"/>
      <c r="K15" s="120">
        <f>IF($C$4="citu pasākumu izmaksas",IF('1a+c+n'!$Q15="C",'1a+c+n'!K15,0))</f>
        <v>0</v>
      </c>
      <c r="L15" s="82">
        <f>IF($C$4="citu pasākumu izmaksas",IF('1a+c+n'!$Q15="C",'1a+c+n'!L15,0))</f>
        <v>0</v>
      </c>
      <c r="M15" s="119">
        <f>IF($C$4="citu pasākumu izmaksas",IF('1a+c+n'!$Q15="C",'1a+c+n'!M15,0))</f>
        <v>0</v>
      </c>
      <c r="N15" s="119">
        <f>IF($C$4="citu pasākumu izmaksas",IF('1a+c+n'!$Q15="C",'1a+c+n'!N15,0))</f>
        <v>0</v>
      </c>
      <c r="O15" s="119">
        <f>IF($C$4="citu pasākumu izmaksas",IF('1a+c+n'!$Q15="C",'1a+c+n'!O15,0))</f>
        <v>0</v>
      </c>
      <c r="P15" s="120">
        <f>IF($C$4="citu pasākumu izmaksas",IF('1a+c+n'!$Q15="C",'1a+c+n'!P15,0))</f>
        <v>0</v>
      </c>
    </row>
    <row r="16" spans="1:16" x14ac:dyDescent="0.2">
      <c r="A16" s="51">
        <f>IF(P16=0,0,IF(COUNTBLANK(P16)=1,0,COUNTA($P$14:P16)))</f>
        <v>0</v>
      </c>
      <c r="B16" s="24">
        <f>IF($C$4="citu pasākumu izmaksas",IF('1a+c+n'!$Q16="C",'1a+c+n'!B16,0))</f>
        <v>0</v>
      </c>
      <c r="C16" s="64">
        <f>IF($C$4="citu pasākumu izmaksas",IF('1a+c+n'!$Q16="C",'1a+c+n'!C16,0))</f>
        <v>0</v>
      </c>
      <c r="D16" s="24">
        <f>IF($C$4="citu pasākumu izmaksas",IF('1a+c+n'!$Q16="C",'1a+c+n'!D16,0))</f>
        <v>0</v>
      </c>
      <c r="E16" s="46"/>
      <c r="F16" s="65"/>
      <c r="G16" s="119"/>
      <c r="H16" s="119">
        <f>IF($C$4="citu pasākumu izmaksas",IF('1a+c+n'!$Q16="C",'1a+c+n'!H16,0))</f>
        <v>0</v>
      </c>
      <c r="I16" s="119"/>
      <c r="J16" s="119"/>
      <c r="K16" s="120">
        <f>IF($C$4="citu pasākumu izmaksas",IF('1a+c+n'!$Q16="C",'1a+c+n'!K16,0))</f>
        <v>0</v>
      </c>
      <c r="L16" s="82">
        <f>IF($C$4="citu pasākumu izmaksas",IF('1a+c+n'!$Q16="C",'1a+c+n'!L16,0))</f>
        <v>0</v>
      </c>
      <c r="M16" s="119">
        <f>IF($C$4="citu pasākumu izmaksas",IF('1a+c+n'!$Q16="C",'1a+c+n'!M16,0))</f>
        <v>0</v>
      </c>
      <c r="N16" s="119">
        <f>IF($C$4="citu pasākumu izmaksas",IF('1a+c+n'!$Q16="C",'1a+c+n'!N16,0))</f>
        <v>0</v>
      </c>
      <c r="O16" s="119">
        <f>IF($C$4="citu pasākumu izmaksas",IF('1a+c+n'!$Q16="C",'1a+c+n'!O16,0))</f>
        <v>0</v>
      </c>
      <c r="P16" s="120">
        <f>IF($C$4="citu pasākumu izmaksas",IF('1a+c+n'!$Q16="C",'1a+c+n'!P16,0))</f>
        <v>0</v>
      </c>
    </row>
    <row r="17" spans="1:16" x14ac:dyDescent="0.2">
      <c r="A17" s="51">
        <f>IF(P17=0,0,IF(COUNTBLANK(P17)=1,0,COUNTA($P$14:P17)))</f>
        <v>0</v>
      </c>
      <c r="B17" s="24">
        <f>IF($C$4="citu pasākumu izmaksas",IF('1a+c+n'!$Q17="C",'1a+c+n'!B17,0))</f>
        <v>0</v>
      </c>
      <c r="C17" s="64">
        <f>IF($C$4="citu pasākumu izmaksas",IF('1a+c+n'!$Q17="C",'1a+c+n'!C17,0))</f>
        <v>0</v>
      </c>
      <c r="D17" s="24">
        <f>IF($C$4="citu pasākumu izmaksas",IF('1a+c+n'!$Q17="C",'1a+c+n'!D17,0))</f>
        <v>0</v>
      </c>
      <c r="E17" s="46"/>
      <c r="F17" s="65"/>
      <c r="G17" s="119"/>
      <c r="H17" s="119">
        <f>IF($C$4="citu pasākumu izmaksas",IF('1a+c+n'!$Q17="C",'1a+c+n'!H17,0))</f>
        <v>0</v>
      </c>
      <c r="I17" s="119"/>
      <c r="J17" s="119"/>
      <c r="K17" s="120">
        <f>IF($C$4="citu pasākumu izmaksas",IF('1a+c+n'!$Q17="C",'1a+c+n'!K17,0))</f>
        <v>0</v>
      </c>
      <c r="L17" s="82">
        <f>IF($C$4="citu pasākumu izmaksas",IF('1a+c+n'!$Q17="C",'1a+c+n'!L17,0))</f>
        <v>0</v>
      </c>
      <c r="M17" s="119">
        <f>IF($C$4="citu pasākumu izmaksas",IF('1a+c+n'!$Q17="C",'1a+c+n'!M17,0))</f>
        <v>0</v>
      </c>
      <c r="N17" s="119">
        <f>IF($C$4="citu pasākumu izmaksas",IF('1a+c+n'!$Q17="C",'1a+c+n'!N17,0))</f>
        <v>0</v>
      </c>
      <c r="O17" s="119">
        <f>IF($C$4="citu pasākumu izmaksas",IF('1a+c+n'!$Q17="C",'1a+c+n'!O17,0))</f>
        <v>0</v>
      </c>
      <c r="P17" s="120">
        <f>IF($C$4="citu pasākumu izmaksas",IF('1a+c+n'!$Q17="C",'1a+c+n'!P17,0))</f>
        <v>0</v>
      </c>
    </row>
    <row r="18" spans="1:16" x14ac:dyDescent="0.2">
      <c r="A18" s="51">
        <f>IF(P18=0,0,IF(COUNTBLANK(P18)=1,0,COUNTA($P$14:P18)))</f>
        <v>0</v>
      </c>
      <c r="B18" s="24">
        <f>IF($C$4="citu pasākumu izmaksas",IF('1a+c+n'!$Q18="C",'1a+c+n'!B18,0))</f>
        <v>0</v>
      </c>
      <c r="C18" s="64">
        <f>IF($C$4="citu pasākumu izmaksas",IF('1a+c+n'!$Q18="C",'1a+c+n'!C18,0))</f>
        <v>0</v>
      </c>
      <c r="D18" s="24">
        <f>IF($C$4="citu pasākumu izmaksas",IF('1a+c+n'!$Q18="C",'1a+c+n'!D18,0))</f>
        <v>0</v>
      </c>
      <c r="E18" s="46"/>
      <c r="F18" s="65"/>
      <c r="G18" s="119"/>
      <c r="H18" s="119">
        <f>IF($C$4="citu pasākumu izmaksas",IF('1a+c+n'!$Q18="C",'1a+c+n'!H18,0))</f>
        <v>0</v>
      </c>
      <c r="I18" s="119"/>
      <c r="J18" s="119"/>
      <c r="K18" s="120">
        <f>IF($C$4="citu pasākumu izmaksas",IF('1a+c+n'!$Q18="C",'1a+c+n'!K18,0))</f>
        <v>0</v>
      </c>
      <c r="L18" s="82">
        <f>IF($C$4="citu pasākumu izmaksas",IF('1a+c+n'!$Q18="C",'1a+c+n'!L18,0))</f>
        <v>0</v>
      </c>
      <c r="M18" s="119">
        <f>IF($C$4="citu pasākumu izmaksas",IF('1a+c+n'!$Q18="C",'1a+c+n'!M18,0))</f>
        <v>0</v>
      </c>
      <c r="N18" s="119">
        <f>IF($C$4="citu pasākumu izmaksas",IF('1a+c+n'!$Q18="C",'1a+c+n'!N18,0))</f>
        <v>0</v>
      </c>
      <c r="O18" s="119">
        <f>IF($C$4="citu pasākumu izmaksas",IF('1a+c+n'!$Q18="C",'1a+c+n'!O18,0))</f>
        <v>0</v>
      </c>
      <c r="P18" s="120">
        <f>IF($C$4="citu pasākumu izmaksas",IF('1a+c+n'!$Q18="C",'1a+c+n'!P18,0))</f>
        <v>0</v>
      </c>
    </row>
    <row r="19" spans="1:16" x14ac:dyDescent="0.2">
      <c r="A19" s="51">
        <f>IF(P19=0,0,IF(COUNTBLANK(P19)=1,0,COUNTA($P$14:P19)))</f>
        <v>0</v>
      </c>
      <c r="B19" s="24">
        <f>IF($C$4="citu pasākumu izmaksas",IF('1a+c+n'!$Q19="C",'1a+c+n'!B19,0))</f>
        <v>0</v>
      </c>
      <c r="C19" s="64">
        <f>IF($C$4="citu pasākumu izmaksas",IF('1a+c+n'!$Q19="C",'1a+c+n'!C19,0))</f>
        <v>0</v>
      </c>
      <c r="D19" s="24">
        <f>IF($C$4="citu pasākumu izmaksas",IF('1a+c+n'!$Q19="C",'1a+c+n'!D19,0))</f>
        <v>0</v>
      </c>
      <c r="E19" s="46"/>
      <c r="F19" s="65"/>
      <c r="G19" s="119"/>
      <c r="H19" s="119">
        <f>IF($C$4="citu pasākumu izmaksas",IF('1a+c+n'!$Q19="C",'1a+c+n'!H19,0))</f>
        <v>0</v>
      </c>
      <c r="I19" s="119"/>
      <c r="J19" s="119"/>
      <c r="K19" s="120">
        <f>IF($C$4="citu pasākumu izmaksas",IF('1a+c+n'!$Q19="C",'1a+c+n'!K19,0))</f>
        <v>0</v>
      </c>
      <c r="L19" s="82">
        <f>IF($C$4="citu pasākumu izmaksas",IF('1a+c+n'!$Q19="C",'1a+c+n'!L19,0))</f>
        <v>0</v>
      </c>
      <c r="M19" s="119">
        <f>IF($C$4="citu pasākumu izmaksas",IF('1a+c+n'!$Q19="C",'1a+c+n'!M19,0))</f>
        <v>0</v>
      </c>
      <c r="N19" s="119">
        <f>IF($C$4="citu pasākumu izmaksas",IF('1a+c+n'!$Q19="C",'1a+c+n'!N19,0))</f>
        <v>0</v>
      </c>
      <c r="O19" s="119">
        <f>IF($C$4="citu pasākumu izmaksas",IF('1a+c+n'!$Q19="C",'1a+c+n'!O19,0))</f>
        <v>0</v>
      </c>
      <c r="P19" s="120">
        <f>IF($C$4="citu pasākumu izmaksas",IF('1a+c+n'!$Q19="C",'1a+c+n'!P19,0))</f>
        <v>0</v>
      </c>
    </row>
    <row r="20" spans="1:16" x14ac:dyDescent="0.2">
      <c r="A20" s="51">
        <f>IF(P20=0,0,IF(COUNTBLANK(P20)=1,0,COUNTA($P$14:P20)))</f>
        <v>0</v>
      </c>
      <c r="B20" s="24">
        <f>IF($C$4="citu pasākumu izmaksas",IF('1a+c+n'!$Q20="C",'1a+c+n'!B20,0))</f>
        <v>0</v>
      </c>
      <c r="C20" s="64">
        <f>IF($C$4="citu pasākumu izmaksas",IF('1a+c+n'!$Q20="C",'1a+c+n'!C20,0))</f>
        <v>0</v>
      </c>
      <c r="D20" s="24">
        <f>IF($C$4="citu pasākumu izmaksas",IF('1a+c+n'!$Q20="C",'1a+c+n'!D20,0))</f>
        <v>0</v>
      </c>
      <c r="E20" s="46"/>
      <c r="F20" s="65"/>
      <c r="G20" s="119"/>
      <c r="H20" s="119">
        <f>IF($C$4="citu pasākumu izmaksas",IF('1a+c+n'!$Q20="C",'1a+c+n'!H20,0))</f>
        <v>0</v>
      </c>
      <c r="I20" s="119"/>
      <c r="J20" s="119"/>
      <c r="K20" s="120">
        <f>IF($C$4="citu pasākumu izmaksas",IF('1a+c+n'!$Q20="C",'1a+c+n'!K20,0))</f>
        <v>0</v>
      </c>
      <c r="L20" s="82">
        <f>IF($C$4="citu pasākumu izmaksas",IF('1a+c+n'!$Q20="C",'1a+c+n'!L20,0))</f>
        <v>0</v>
      </c>
      <c r="M20" s="119">
        <f>IF($C$4="citu pasākumu izmaksas",IF('1a+c+n'!$Q20="C",'1a+c+n'!M20,0))</f>
        <v>0</v>
      </c>
      <c r="N20" s="119">
        <f>IF($C$4="citu pasākumu izmaksas",IF('1a+c+n'!$Q20="C",'1a+c+n'!N20,0))</f>
        <v>0</v>
      </c>
      <c r="O20" s="119">
        <f>IF($C$4="citu pasākumu izmaksas",IF('1a+c+n'!$Q20="C",'1a+c+n'!O20,0))</f>
        <v>0</v>
      </c>
      <c r="P20" s="120">
        <f>IF($C$4="citu pasākumu izmaksas",IF('1a+c+n'!$Q20="C",'1a+c+n'!P20,0))</f>
        <v>0</v>
      </c>
    </row>
    <row r="21" spans="1:16" x14ac:dyDescent="0.2">
      <c r="A21" s="51">
        <f>IF(P21=0,0,IF(COUNTBLANK(P21)=1,0,COUNTA($P$14:P21)))</f>
        <v>0</v>
      </c>
      <c r="B21" s="24">
        <f>IF($C$4="citu pasākumu izmaksas",IF('1a+c+n'!$Q21="C",'1a+c+n'!B21,0))</f>
        <v>0</v>
      </c>
      <c r="C21" s="64">
        <f>IF($C$4="citu pasākumu izmaksas",IF('1a+c+n'!$Q21="C",'1a+c+n'!C21,0))</f>
        <v>0</v>
      </c>
      <c r="D21" s="24">
        <f>IF($C$4="citu pasākumu izmaksas",IF('1a+c+n'!$Q21="C",'1a+c+n'!D21,0))</f>
        <v>0</v>
      </c>
      <c r="E21" s="46"/>
      <c r="F21" s="65"/>
      <c r="G21" s="119"/>
      <c r="H21" s="119">
        <f>IF($C$4="citu pasākumu izmaksas",IF('1a+c+n'!$Q21="C",'1a+c+n'!H21,0))</f>
        <v>0</v>
      </c>
      <c r="I21" s="119"/>
      <c r="J21" s="119"/>
      <c r="K21" s="120">
        <f>IF($C$4="citu pasākumu izmaksas",IF('1a+c+n'!$Q21="C",'1a+c+n'!K21,0))</f>
        <v>0</v>
      </c>
      <c r="L21" s="82">
        <f>IF($C$4="citu pasākumu izmaksas",IF('1a+c+n'!$Q21="C",'1a+c+n'!L21,0))</f>
        <v>0</v>
      </c>
      <c r="M21" s="119">
        <f>IF($C$4="citu pasākumu izmaksas",IF('1a+c+n'!$Q21="C",'1a+c+n'!M21,0))</f>
        <v>0</v>
      </c>
      <c r="N21" s="119">
        <f>IF($C$4="citu pasākumu izmaksas",IF('1a+c+n'!$Q21="C",'1a+c+n'!N21,0))</f>
        <v>0</v>
      </c>
      <c r="O21" s="119">
        <f>IF($C$4="citu pasākumu izmaksas",IF('1a+c+n'!$Q21="C",'1a+c+n'!O21,0))</f>
        <v>0</v>
      </c>
      <c r="P21" s="120">
        <f>IF($C$4="citu pasākumu izmaksas",IF('1a+c+n'!$Q21="C",'1a+c+n'!P21,0))</f>
        <v>0</v>
      </c>
    </row>
    <row r="22" spans="1:16" x14ac:dyDescent="0.2">
      <c r="A22" s="51">
        <f>IF(P22=0,0,IF(COUNTBLANK(P22)=1,0,COUNTA($P$14:P22)))</f>
        <v>0</v>
      </c>
      <c r="B22" s="24">
        <f>IF($C$4="citu pasākumu izmaksas",IF('1a+c+n'!$Q22="C",'1a+c+n'!B22,0))</f>
        <v>0</v>
      </c>
      <c r="C22" s="64">
        <f>IF($C$4="citu pasākumu izmaksas",IF('1a+c+n'!$Q22="C",'1a+c+n'!C22,0))</f>
        <v>0</v>
      </c>
      <c r="D22" s="24">
        <f>IF($C$4="citu pasākumu izmaksas",IF('1a+c+n'!$Q22="C",'1a+c+n'!D22,0))</f>
        <v>0</v>
      </c>
      <c r="E22" s="46"/>
      <c r="F22" s="65"/>
      <c r="G22" s="119"/>
      <c r="H22" s="119">
        <f>IF($C$4="citu pasākumu izmaksas",IF('1a+c+n'!$Q22="C",'1a+c+n'!H22,0))</f>
        <v>0</v>
      </c>
      <c r="I22" s="119"/>
      <c r="J22" s="119"/>
      <c r="K22" s="120">
        <f>IF($C$4="citu pasākumu izmaksas",IF('1a+c+n'!$Q22="C",'1a+c+n'!K22,0))</f>
        <v>0</v>
      </c>
      <c r="L22" s="82">
        <f>IF($C$4="citu pasākumu izmaksas",IF('1a+c+n'!$Q22="C",'1a+c+n'!L22,0))</f>
        <v>0</v>
      </c>
      <c r="M22" s="119">
        <f>IF($C$4="citu pasākumu izmaksas",IF('1a+c+n'!$Q22="C",'1a+c+n'!M22,0))</f>
        <v>0</v>
      </c>
      <c r="N22" s="119">
        <f>IF($C$4="citu pasākumu izmaksas",IF('1a+c+n'!$Q22="C",'1a+c+n'!N22,0))</f>
        <v>0</v>
      </c>
      <c r="O22" s="119">
        <f>IF($C$4="citu pasākumu izmaksas",IF('1a+c+n'!$Q22="C",'1a+c+n'!O22,0))</f>
        <v>0</v>
      </c>
      <c r="P22" s="120">
        <f>IF($C$4="citu pasākumu izmaksas",IF('1a+c+n'!$Q22="C",'1a+c+n'!P22,0))</f>
        <v>0</v>
      </c>
    </row>
    <row r="23" spans="1:16" x14ac:dyDescent="0.2">
      <c r="A23" s="51">
        <f>IF(P23=0,0,IF(COUNTBLANK(P23)=1,0,COUNTA($P$14:P23)))</f>
        <v>0</v>
      </c>
      <c r="B23" s="24">
        <f>IF($C$4="citu pasākumu izmaksas",IF('1a+c+n'!$Q23="C",'1a+c+n'!B23,0))</f>
        <v>0</v>
      </c>
      <c r="C23" s="64">
        <f>IF($C$4="citu pasākumu izmaksas",IF('1a+c+n'!$Q23="C",'1a+c+n'!C23,0))</f>
        <v>0</v>
      </c>
      <c r="D23" s="24">
        <f>IF($C$4="citu pasākumu izmaksas",IF('1a+c+n'!$Q23="C",'1a+c+n'!D23,0))</f>
        <v>0</v>
      </c>
      <c r="E23" s="46"/>
      <c r="F23" s="65"/>
      <c r="G23" s="119"/>
      <c r="H23" s="119">
        <f>IF($C$4="citu pasākumu izmaksas",IF('1a+c+n'!$Q23="C",'1a+c+n'!H23,0))</f>
        <v>0</v>
      </c>
      <c r="I23" s="119"/>
      <c r="J23" s="119"/>
      <c r="K23" s="120">
        <f>IF($C$4="citu pasākumu izmaksas",IF('1a+c+n'!$Q23="C",'1a+c+n'!K23,0))</f>
        <v>0</v>
      </c>
      <c r="L23" s="82">
        <f>IF($C$4="citu pasākumu izmaksas",IF('1a+c+n'!$Q23="C",'1a+c+n'!L23,0))</f>
        <v>0</v>
      </c>
      <c r="M23" s="119">
        <f>IF($C$4="citu pasākumu izmaksas",IF('1a+c+n'!$Q23="C",'1a+c+n'!M23,0))</f>
        <v>0</v>
      </c>
      <c r="N23" s="119">
        <f>IF($C$4="citu pasākumu izmaksas",IF('1a+c+n'!$Q23="C",'1a+c+n'!N23,0))</f>
        <v>0</v>
      </c>
      <c r="O23" s="119">
        <f>IF($C$4="citu pasākumu izmaksas",IF('1a+c+n'!$Q23="C",'1a+c+n'!O23,0))</f>
        <v>0</v>
      </c>
      <c r="P23" s="120">
        <f>IF($C$4="citu pasākumu izmaksas",IF('1a+c+n'!$Q23="C",'1a+c+n'!P23,0))</f>
        <v>0</v>
      </c>
    </row>
    <row r="24" spans="1:16" ht="10.8" thickBot="1" x14ac:dyDescent="0.25">
      <c r="A24" s="51">
        <f>IF(P24=0,0,IF(COUNTBLANK(P24)=1,0,COUNTA($P$14:P24)))</f>
        <v>0</v>
      </c>
      <c r="B24" s="24">
        <f>IF($C$4="citu pasākumu izmaksas",IF('1a+c+n'!$Q24="C",'1a+c+n'!B24,0))</f>
        <v>0</v>
      </c>
      <c r="C24" s="64">
        <f>IF($C$4="citu pasākumu izmaksas",IF('1a+c+n'!$Q24="C",'1a+c+n'!C24,0))</f>
        <v>0</v>
      </c>
      <c r="D24" s="24">
        <f>IF($C$4="citu pasākumu izmaksas",IF('1a+c+n'!$Q24="C",'1a+c+n'!D24,0))</f>
        <v>0</v>
      </c>
      <c r="E24" s="46"/>
      <c r="F24" s="65"/>
      <c r="G24" s="119"/>
      <c r="H24" s="119">
        <f>IF($C$4="citu pasākumu izmaksas",IF('1a+c+n'!$Q24="C",'1a+c+n'!H24,0))</f>
        <v>0</v>
      </c>
      <c r="I24" s="119"/>
      <c r="J24" s="119"/>
      <c r="K24" s="120">
        <f>IF($C$4="citu pasākumu izmaksas",IF('1a+c+n'!$Q24="C",'1a+c+n'!K24,0))</f>
        <v>0</v>
      </c>
      <c r="L24" s="82">
        <f>IF($C$4="citu pasākumu izmaksas",IF('1a+c+n'!$Q24="C",'1a+c+n'!L24,0))</f>
        <v>0</v>
      </c>
      <c r="M24" s="119">
        <f>IF($C$4="citu pasākumu izmaksas",IF('1a+c+n'!$Q24="C",'1a+c+n'!M24,0))</f>
        <v>0</v>
      </c>
      <c r="N24" s="119">
        <f>IF($C$4="citu pasākumu izmaksas",IF('1a+c+n'!$Q24="C",'1a+c+n'!N24,0))</f>
        <v>0</v>
      </c>
      <c r="O24" s="119">
        <f>IF($C$4="citu pasākumu izmaksas",IF('1a+c+n'!$Q24="C",'1a+c+n'!O24,0))</f>
        <v>0</v>
      </c>
      <c r="P24" s="120">
        <f>IF($C$4="citu pasākumu izmaksas",IF('1a+c+n'!$Q24="C",'1a+c+n'!P24,0))</f>
        <v>0</v>
      </c>
    </row>
    <row r="25" spans="1:16" ht="12" customHeight="1" thickBot="1" x14ac:dyDescent="0.25">
      <c r="A25" s="317" t="s">
        <v>62</v>
      </c>
      <c r="B25" s="318"/>
      <c r="C25" s="318"/>
      <c r="D25" s="318"/>
      <c r="E25" s="318"/>
      <c r="F25" s="318"/>
      <c r="G25" s="318"/>
      <c r="H25" s="318"/>
      <c r="I25" s="318"/>
      <c r="J25" s="318"/>
      <c r="K25" s="319"/>
      <c r="L25" s="133">
        <f>SUM(L14:L24)</f>
        <v>0</v>
      </c>
      <c r="M25" s="134">
        <f>SUM(M14:M24)</f>
        <v>0</v>
      </c>
      <c r="N25" s="134">
        <f>SUM(N14:N24)</f>
        <v>0</v>
      </c>
      <c r="O25" s="134">
        <f>SUM(O14:O24)</f>
        <v>0</v>
      </c>
      <c r="P25" s="135">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0" t="str">
        <f>'Kops c'!C35:H35</f>
        <v>Gundega Ābelīte 28.03.2024</v>
      </c>
      <c r="D28" s="320"/>
      <c r="E28" s="320"/>
      <c r="F28" s="320"/>
      <c r="G28" s="320"/>
      <c r="H28" s="320"/>
      <c r="I28" s="16"/>
      <c r="J28" s="16"/>
      <c r="K28" s="16"/>
      <c r="L28" s="16"/>
      <c r="M28" s="16"/>
      <c r="N28" s="16"/>
      <c r="O28" s="16"/>
      <c r="P28" s="16"/>
    </row>
    <row r="29" spans="1:16" x14ac:dyDescent="0.2">
      <c r="A29" s="16"/>
      <c r="B29" s="16"/>
      <c r="C29" s="246" t="s">
        <v>15</v>
      </c>
      <c r="D29" s="246"/>
      <c r="E29" s="246"/>
      <c r="F29" s="246"/>
      <c r="G29" s="246"/>
      <c r="H29" s="24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2" t="str">
        <f>'Kops n'!A38:D38</f>
        <v>Tāme sastādīta 2024. gada 28. martā</v>
      </c>
      <c r="B31" s="263"/>
      <c r="C31" s="263"/>
      <c r="D31" s="263"/>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0">
        <f>'Kops c'!C40:H40</f>
        <v>0</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5">
        <f>'Kops c'!C43</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4:H34"/>
    <mergeCell ref="L12:P12"/>
    <mergeCell ref="A25:K25"/>
    <mergeCell ref="C28:H28"/>
    <mergeCell ref="C29:H29"/>
    <mergeCell ref="A31:D31"/>
    <mergeCell ref="C33:H33"/>
  </mergeCells>
  <conditionalFormatting sqref="A25:K25">
    <cfRule type="containsText" dxfId="295"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94" priority="1" operator="equal">
      <formula>0</formula>
    </cfRule>
  </conditionalFormatting>
  <conditionalFormatting sqref="C2:I2 D5:L8 N9:O9 L25:P25 C28:H28 C33:H33 C36">
    <cfRule type="cellIs" dxfId="293"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P37"/>
  <sheetViews>
    <sheetView topLeftCell="A11" workbookViewId="0">
      <selection activeCell="L31" sqref="L3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'1a+c+n'!D1</f>
        <v>1</v>
      </c>
      <c r="E1" s="22"/>
      <c r="F1" s="22"/>
      <c r="G1" s="22"/>
      <c r="H1" s="22"/>
      <c r="I1" s="22"/>
      <c r="J1" s="22"/>
      <c r="N1" s="26"/>
      <c r="O1" s="27"/>
      <c r="P1" s="28"/>
    </row>
    <row r="2" spans="1:16" x14ac:dyDescent="0.2">
      <c r="A2" s="29"/>
      <c r="B2" s="29"/>
      <c r="C2" s="332" t="str">
        <f>'1a+c+n'!C2:I2</f>
        <v>Būvlaukuma sagatavošana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'1a+c+n'!A9</f>
        <v>Tāme sastādīta  2024. gada tirgus cenās, pamatojoties uz DOP daļas rasējumiem</v>
      </c>
      <c r="B9" s="329"/>
      <c r="C9" s="329"/>
      <c r="D9" s="329"/>
      <c r="E9" s="329"/>
      <c r="F9" s="329"/>
      <c r="G9" s="31"/>
      <c r="H9" s="31"/>
      <c r="I9" s="31"/>
      <c r="J9" s="330" t="s">
        <v>45</v>
      </c>
      <c r="K9" s="330"/>
      <c r="L9" s="330"/>
      <c r="M9" s="330"/>
      <c r="N9" s="331">
        <f>P25</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izmaksas",IF('1a+c+n'!$Q14="N",'1a+c+n'!B14,0))</f>
        <v>0</v>
      </c>
      <c r="C14" s="62">
        <f>IF($C$4="Neattiecināmās izmaksas",IF('1a+c+n'!$Q14="N",'1a+c+n'!C14,0))</f>
        <v>0</v>
      </c>
      <c r="D14" s="23">
        <f>IF($C$4="Neattiecināmās izmaksas",IF('1a+c+n'!$Q14="N",'1a+c+n'!D14,0))</f>
        <v>0</v>
      </c>
      <c r="E14" s="45"/>
      <c r="F14" s="63"/>
      <c r="G14" s="117"/>
      <c r="H14" s="117">
        <f>IF($C$4="Neattiecināmās izmaksas",IF('1a+c+n'!$Q14="N",'1a+c+n'!H14,0))</f>
        <v>0</v>
      </c>
      <c r="I14" s="117"/>
      <c r="J14" s="117"/>
      <c r="K14" s="118">
        <f>IF($C$4="Neattiecināmās izmaksas",IF('1a+c+n'!$Q14="N",'1a+c+n'!K14,0))</f>
        <v>0</v>
      </c>
      <c r="L14" s="81">
        <f>IF($C$4="Neattiecināmās izmaksas",IF('1a+c+n'!$Q14="N",'1a+c+n'!L14,0))</f>
        <v>0</v>
      </c>
      <c r="M14" s="117">
        <f>IF($C$4="Neattiecināmās izmaksas",IF('1a+c+n'!$Q14="N",'1a+c+n'!M14,0))</f>
        <v>0</v>
      </c>
      <c r="N14" s="117">
        <f>IF($C$4="Neattiecināmās izmaksas",IF('1a+c+n'!$Q14="N",'1a+c+n'!N14,0))</f>
        <v>0</v>
      </c>
      <c r="O14" s="117">
        <f>IF($C$4="Neattiecināmās izmaksas",IF('1a+c+n'!$Q14="N",'1a+c+n'!O14,0))</f>
        <v>0</v>
      </c>
      <c r="P14" s="118">
        <f>IF($C$4="Neattiecināmās izmaksas",IF('1a+c+n'!$Q14="N",'1a+c+n'!P14,0))</f>
        <v>0</v>
      </c>
    </row>
    <row r="15" spans="1:16" x14ac:dyDescent="0.2">
      <c r="A15" s="51">
        <f>IF(P15=0,0,IF(COUNTBLANK(P15)=1,0,COUNTA($P$14:P15)))</f>
        <v>0</v>
      </c>
      <c r="B15" s="24">
        <f>IF($C$4="Neattiecināmās izmaksas",IF('1a+c+n'!$Q15="N",'1a+c+n'!B15,0))</f>
        <v>0</v>
      </c>
      <c r="C15" s="64">
        <f>IF($C$4="Neattiecināmās izmaksas",IF('1a+c+n'!$Q15="N",'1a+c+n'!C15,0))</f>
        <v>0</v>
      </c>
      <c r="D15" s="24">
        <f>IF($C$4="Neattiecināmās izmaksas",IF('1a+c+n'!$Q15="N",'1a+c+n'!D15,0))</f>
        <v>0</v>
      </c>
      <c r="E15" s="46"/>
      <c r="F15" s="65"/>
      <c r="G15" s="119"/>
      <c r="H15" s="119">
        <f>IF($C$4="Neattiecināmās izmaksas",IF('1a+c+n'!$Q15="N",'1a+c+n'!H15,0))</f>
        <v>0</v>
      </c>
      <c r="I15" s="119"/>
      <c r="J15" s="119"/>
      <c r="K15" s="120">
        <f>IF($C$4="Neattiecināmās izmaksas",IF('1a+c+n'!$Q15="N",'1a+c+n'!K15,0))</f>
        <v>0</v>
      </c>
      <c r="L15" s="82">
        <f>IF($C$4="Neattiecināmās izmaksas",IF('1a+c+n'!$Q15="N",'1a+c+n'!L15,0))</f>
        <v>0</v>
      </c>
      <c r="M15" s="119">
        <f>IF($C$4="Neattiecināmās izmaksas",IF('1a+c+n'!$Q15="N",'1a+c+n'!M15,0))</f>
        <v>0</v>
      </c>
      <c r="N15" s="119">
        <f>IF($C$4="Neattiecināmās izmaksas",IF('1a+c+n'!$Q15="N",'1a+c+n'!N15,0))</f>
        <v>0</v>
      </c>
      <c r="O15" s="119">
        <f>IF($C$4="Neattiecināmās izmaksas",IF('1a+c+n'!$Q15="N",'1a+c+n'!O15,0))</f>
        <v>0</v>
      </c>
      <c r="P15" s="120">
        <f>IF($C$4="Neattiecināmās izmaksas",IF('1a+c+n'!$Q15="N",'1a+c+n'!P15,0))</f>
        <v>0</v>
      </c>
    </row>
    <row r="16" spans="1:16" x14ac:dyDescent="0.2">
      <c r="A16" s="51">
        <f>IF(P16=0,0,IF(COUNTBLANK(P16)=1,0,COUNTA($P$14:P16)))</f>
        <v>0</v>
      </c>
      <c r="B16" s="24">
        <f>IF($C$4="Neattiecināmās izmaksas",IF('1a+c+n'!$Q16="N",'1a+c+n'!B16,0))</f>
        <v>0</v>
      </c>
      <c r="C16" s="64">
        <f>IF($C$4="Neattiecināmās izmaksas",IF('1a+c+n'!$Q16="N",'1a+c+n'!C16,0))</f>
        <v>0</v>
      </c>
      <c r="D16" s="24">
        <f>IF($C$4="Neattiecināmās izmaksas",IF('1a+c+n'!$Q16="N",'1a+c+n'!D16,0))</f>
        <v>0</v>
      </c>
      <c r="E16" s="46"/>
      <c r="F16" s="65"/>
      <c r="G16" s="119"/>
      <c r="H16" s="119">
        <f>IF($C$4="Neattiecināmās izmaksas",IF('1a+c+n'!$Q16="N",'1a+c+n'!H16,0))</f>
        <v>0</v>
      </c>
      <c r="I16" s="119"/>
      <c r="J16" s="119"/>
      <c r="K16" s="120">
        <f>IF($C$4="Neattiecināmās izmaksas",IF('1a+c+n'!$Q16="N",'1a+c+n'!K16,0))</f>
        <v>0</v>
      </c>
      <c r="L16" s="82">
        <f>IF($C$4="Neattiecināmās izmaksas",IF('1a+c+n'!$Q16="N",'1a+c+n'!L16,0))</f>
        <v>0</v>
      </c>
      <c r="M16" s="119">
        <f>IF($C$4="Neattiecināmās izmaksas",IF('1a+c+n'!$Q16="N",'1a+c+n'!M16,0))</f>
        <v>0</v>
      </c>
      <c r="N16" s="119">
        <f>IF($C$4="Neattiecināmās izmaksas",IF('1a+c+n'!$Q16="N",'1a+c+n'!N16,0))</f>
        <v>0</v>
      </c>
      <c r="O16" s="119">
        <f>IF($C$4="Neattiecināmās izmaksas",IF('1a+c+n'!$Q16="N",'1a+c+n'!O16,0))</f>
        <v>0</v>
      </c>
      <c r="P16" s="120">
        <f>IF($C$4="Neattiecināmās izmaksas",IF('1a+c+n'!$Q16="N",'1a+c+n'!P16,0))</f>
        <v>0</v>
      </c>
    </row>
    <row r="17" spans="1:16" x14ac:dyDescent="0.2">
      <c r="A17" s="51">
        <f>IF(P17=0,0,IF(COUNTBLANK(P17)=1,0,COUNTA($P$14:P17)))</f>
        <v>0</v>
      </c>
      <c r="B17" s="24">
        <f>IF($C$4="Neattiecināmās izmaksas",IF('1a+c+n'!$Q17="N",'1a+c+n'!B17,0))</f>
        <v>0</v>
      </c>
      <c r="C17" s="64">
        <f>IF($C$4="Neattiecināmās izmaksas",IF('1a+c+n'!$Q17="N",'1a+c+n'!C17,0))</f>
        <v>0</v>
      </c>
      <c r="D17" s="24">
        <f>IF($C$4="Neattiecināmās izmaksas",IF('1a+c+n'!$Q17="N",'1a+c+n'!D17,0))</f>
        <v>0</v>
      </c>
      <c r="E17" s="46"/>
      <c r="F17" s="65"/>
      <c r="G17" s="119"/>
      <c r="H17" s="119">
        <f>IF($C$4="Neattiecināmās izmaksas",IF('1a+c+n'!$Q17="N",'1a+c+n'!H17,0))</f>
        <v>0</v>
      </c>
      <c r="I17" s="119"/>
      <c r="J17" s="119"/>
      <c r="K17" s="120">
        <f>IF($C$4="Neattiecināmās izmaksas",IF('1a+c+n'!$Q17="N",'1a+c+n'!K17,0))</f>
        <v>0</v>
      </c>
      <c r="L17" s="82">
        <f>IF($C$4="Neattiecināmās izmaksas",IF('1a+c+n'!$Q17="N",'1a+c+n'!L17,0))</f>
        <v>0</v>
      </c>
      <c r="M17" s="119">
        <f>IF($C$4="Neattiecināmās izmaksas",IF('1a+c+n'!$Q17="N",'1a+c+n'!M17,0))</f>
        <v>0</v>
      </c>
      <c r="N17" s="119">
        <f>IF($C$4="Neattiecināmās izmaksas",IF('1a+c+n'!$Q17="N",'1a+c+n'!N17,0))</f>
        <v>0</v>
      </c>
      <c r="O17" s="119">
        <f>IF($C$4="Neattiecināmās izmaksas",IF('1a+c+n'!$Q17="N",'1a+c+n'!O17,0))</f>
        <v>0</v>
      </c>
      <c r="P17" s="120">
        <f>IF($C$4="Neattiecināmās izmaksas",IF('1a+c+n'!$Q17="N",'1a+c+n'!P17,0))</f>
        <v>0</v>
      </c>
    </row>
    <row r="18" spans="1:16" x14ac:dyDescent="0.2">
      <c r="A18" s="51">
        <f>IF(P18=0,0,IF(COUNTBLANK(P18)=1,0,COUNTA($P$14:P18)))</f>
        <v>0</v>
      </c>
      <c r="B18" s="24">
        <f>IF($C$4="Neattiecināmās izmaksas",IF('1a+c+n'!$Q18="N",'1a+c+n'!B18,0))</f>
        <v>0</v>
      </c>
      <c r="C18" s="64">
        <f>IF($C$4="Neattiecināmās izmaksas",IF('1a+c+n'!$Q18="N",'1a+c+n'!C18,0))</f>
        <v>0</v>
      </c>
      <c r="D18" s="24">
        <f>IF($C$4="Neattiecināmās izmaksas",IF('1a+c+n'!$Q18="N",'1a+c+n'!D18,0))</f>
        <v>0</v>
      </c>
      <c r="E18" s="46"/>
      <c r="F18" s="65"/>
      <c r="G18" s="119"/>
      <c r="H18" s="119">
        <f>IF($C$4="Neattiecināmās izmaksas",IF('1a+c+n'!$Q18="N",'1a+c+n'!H18,0))</f>
        <v>0</v>
      </c>
      <c r="I18" s="119"/>
      <c r="J18" s="119"/>
      <c r="K18" s="120">
        <f>IF($C$4="Neattiecināmās izmaksas",IF('1a+c+n'!$Q18="N",'1a+c+n'!K18,0))</f>
        <v>0</v>
      </c>
      <c r="L18" s="82">
        <f>IF($C$4="Neattiecināmās izmaksas",IF('1a+c+n'!$Q18="N",'1a+c+n'!L18,0))</f>
        <v>0</v>
      </c>
      <c r="M18" s="119">
        <f>IF($C$4="Neattiecināmās izmaksas",IF('1a+c+n'!$Q18="N",'1a+c+n'!M18,0))</f>
        <v>0</v>
      </c>
      <c r="N18" s="119">
        <f>IF($C$4="Neattiecināmās izmaksas",IF('1a+c+n'!$Q18="N",'1a+c+n'!N18,0))</f>
        <v>0</v>
      </c>
      <c r="O18" s="119">
        <f>IF($C$4="Neattiecināmās izmaksas",IF('1a+c+n'!$Q18="N",'1a+c+n'!O18,0))</f>
        <v>0</v>
      </c>
      <c r="P18" s="120">
        <f>IF($C$4="Neattiecināmās izmaksas",IF('1a+c+n'!$Q18="N",'1a+c+n'!P18,0))</f>
        <v>0</v>
      </c>
    </row>
    <row r="19" spans="1:16" x14ac:dyDescent="0.2">
      <c r="A19" s="51">
        <f>IF(P19=0,0,IF(COUNTBLANK(P19)=1,0,COUNTA($P$14:P19)))</f>
        <v>0</v>
      </c>
      <c r="B19" s="24">
        <f>IF($C$4="Neattiecināmās izmaksas",IF('1a+c+n'!$Q19="N",'1a+c+n'!B19,0))</f>
        <v>0</v>
      </c>
      <c r="C19" s="64">
        <f>IF($C$4="Neattiecināmās izmaksas",IF('1a+c+n'!$Q19="N",'1a+c+n'!C19,0))</f>
        <v>0</v>
      </c>
      <c r="D19" s="24">
        <f>IF($C$4="Neattiecināmās izmaksas",IF('1a+c+n'!$Q19="N",'1a+c+n'!D19,0))</f>
        <v>0</v>
      </c>
      <c r="E19" s="46"/>
      <c r="F19" s="65"/>
      <c r="G19" s="119"/>
      <c r="H19" s="119">
        <f>IF($C$4="Neattiecināmās izmaksas",IF('1a+c+n'!$Q19="N",'1a+c+n'!H19,0))</f>
        <v>0</v>
      </c>
      <c r="I19" s="119"/>
      <c r="J19" s="119"/>
      <c r="K19" s="120">
        <f>IF($C$4="Neattiecināmās izmaksas",IF('1a+c+n'!$Q19="N",'1a+c+n'!K19,0))</f>
        <v>0</v>
      </c>
      <c r="L19" s="82">
        <f>IF($C$4="Neattiecināmās izmaksas",IF('1a+c+n'!$Q19="N",'1a+c+n'!L19,0))</f>
        <v>0</v>
      </c>
      <c r="M19" s="119">
        <f>IF($C$4="Neattiecināmās izmaksas",IF('1a+c+n'!$Q19="N",'1a+c+n'!M19,0))</f>
        <v>0</v>
      </c>
      <c r="N19" s="119">
        <f>IF($C$4="Neattiecināmās izmaksas",IF('1a+c+n'!$Q19="N",'1a+c+n'!N19,0))</f>
        <v>0</v>
      </c>
      <c r="O19" s="119">
        <f>IF($C$4="Neattiecināmās izmaksas",IF('1a+c+n'!$Q19="N",'1a+c+n'!O19,0))</f>
        <v>0</v>
      </c>
      <c r="P19" s="120">
        <f>IF($C$4="Neattiecināmās izmaksas",IF('1a+c+n'!$Q19="N",'1a+c+n'!P19,0))</f>
        <v>0</v>
      </c>
    </row>
    <row r="20" spans="1:16" x14ac:dyDescent="0.2">
      <c r="A20" s="51">
        <f>IF(P20=0,0,IF(COUNTBLANK(P20)=1,0,COUNTA($P$14:P20)))</f>
        <v>0</v>
      </c>
      <c r="B20" s="24">
        <f>IF($C$4="Neattiecināmās izmaksas",IF('1a+c+n'!$Q20="N",'1a+c+n'!B20,0))</f>
        <v>0</v>
      </c>
      <c r="C20" s="64">
        <f>IF($C$4="Neattiecināmās izmaksas",IF('1a+c+n'!$Q20="N",'1a+c+n'!C20,0))</f>
        <v>0</v>
      </c>
      <c r="D20" s="24">
        <f>IF($C$4="Neattiecināmās izmaksas",IF('1a+c+n'!$Q20="N",'1a+c+n'!D20,0))</f>
        <v>0</v>
      </c>
      <c r="E20" s="46"/>
      <c r="F20" s="65"/>
      <c r="G20" s="119"/>
      <c r="H20" s="119">
        <f>IF($C$4="Neattiecināmās izmaksas",IF('1a+c+n'!$Q20="N",'1a+c+n'!H20,0))</f>
        <v>0</v>
      </c>
      <c r="I20" s="119"/>
      <c r="J20" s="119"/>
      <c r="K20" s="120">
        <f>IF($C$4="Neattiecināmās izmaksas",IF('1a+c+n'!$Q20="N",'1a+c+n'!K20,0))</f>
        <v>0</v>
      </c>
      <c r="L20" s="82">
        <f>IF($C$4="Neattiecināmās izmaksas",IF('1a+c+n'!$Q20="N",'1a+c+n'!L20,0))</f>
        <v>0</v>
      </c>
      <c r="M20" s="119">
        <f>IF($C$4="Neattiecināmās izmaksas",IF('1a+c+n'!$Q20="N",'1a+c+n'!M20,0))</f>
        <v>0</v>
      </c>
      <c r="N20" s="119">
        <f>IF($C$4="Neattiecināmās izmaksas",IF('1a+c+n'!$Q20="N",'1a+c+n'!N20,0))</f>
        <v>0</v>
      </c>
      <c r="O20" s="119">
        <f>IF($C$4="Neattiecināmās izmaksas",IF('1a+c+n'!$Q20="N",'1a+c+n'!O20,0))</f>
        <v>0</v>
      </c>
      <c r="P20" s="120">
        <f>IF($C$4="Neattiecināmās izmaksas",IF('1a+c+n'!$Q20="N",'1a+c+n'!P20,0))</f>
        <v>0</v>
      </c>
    </row>
    <row r="21" spans="1:16" x14ac:dyDescent="0.2">
      <c r="A21" s="51">
        <f>IF(P21=0,0,IF(COUNTBLANK(P21)=1,0,COUNTA($P$14:P21)))</f>
        <v>0</v>
      </c>
      <c r="B21" s="24">
        <f>IF($C$4="Neattiecināmās izmaksas",IF('1a+c+n'!$Q21="N",'1a+c+n'!B21,0))</f>
        <v>0</v>
      </c>
      <c r="C21" s="64">
        <f>IF($C$4="Neattiecināmās izmaksas",IF('1a+c+n'!$Q21="N",'1a+c+n'!C21,0))</f>
        <v>0</v>
      </c>
      <c r="D21" s="24">
        <f>IF($C$4="Neattiecināmās izmaksas",IF('1a+c+n'!$Q21="N",'1a+c+n'!D21,0))</f>
        <v>0</v>
      </c>
      <c r="E21" s="46"/>
      <c r="F21" s="65"/>
      <c r="G21" s="119"/>
      <c r="H21" s="119">
        <f>IF($C$4="Neattiecināmās izmaksas",IF('1a+c+n'!$Q21="N",'1a+c+n'!H21,0))</f>
        <v>0</v>
      </c>
      <c r="I21" s="119"/>
      <c r="J21" s="119"/>
      <c r="K21" s="120">
        <f>IF($C$4="Neattiecināmās izmaksas",IF('1a+c+n'!$Q21="N",'1a+c+n'!K21,0))</f>
        <v>0</v>
      </c>
      <c r="L21" s="82">
        <f>IF($C$4="Neattiecināmās izmaksas",IF('1a+c+n'!$Q21="N",'1a+c+n'!L21,0))</f>
        <v>0</v>
      </c>
      <c r="M21" s="119">
        <f>IF($C$4="Neattiecināmās izmaksas",IF('1a+c+n'!$Q21="N",'1a+c+n'!M21,0))</f>
        <v>0</v>
      </c>
      <c r="N21" s="119">
        <f>IF($C$4="Neattiecināmās izmaksas",IF('1a+c+n'!$Q21="N",'1a+c+n'!N21,0))</f>
        <v>0</v>
      </c>
      <c r="O21" s="119">
        <f>IF($C$4="Neattiecināmās izmaksas",IF('1a+c+n'!$Q21="N",'1a+c+n'!O21,0))</f>
        <v>0</v>
      </c>
      <c r="P21" s="120">
        <f>IF($C$4="Neattiecināmās izmaksas",IF('1a+c+n'!$Q21="N",'1a+c+n'!P21,0))</f>
        <v>0</v>
      </c>
    </row>
    <row r="22" spans="1:16" x14ac:dyDescent="0.2">
      <c r="A22" s="51">
        <f>IF(P22=0,0,IF(COUNTBLANK(P22)=1,0,COUNTA($P$14:P22)))</f>
        <v>0</v>
      </c>
      <c r="B22" s="24">
        <f>IF($C$4="Neattiecināmās izmaksas",IF('1a+c+n'!$Q22="N",'1a+c+n'!B22,0))</f>
        <v>0</v>
      </c>
      <c r="C22" s="64">
        <f>IF($C$4="Neattiecināmās izmaksas",IF('1a+c+n'!$Q22="N",'1a+c+n'!C22,0))</f>
        <v>0</v>
      </c>
      <c r="D22" s="24">
        <f>IF($C$4="Neattiecināmās izmaksas",IF('1a+c+n'!$Q22="N",'1a+c+n'!D22,0))</f>
        <v>0</v>
      </c>
      <c r="E22" s="46"/>
      <c r="F22" s="65"/>
      <c r="G22" s="119"/>
      <c r="H22" s="119">
        <f>IF($C$4="Neattiecināmās izmaksas",IF('1a+c+n'!$Q22="N",'1a+c+n'!H22,0))</f>
        <v>0</v>
      </c>
      <c r="I22" s="119"/>
      <c r="J22" s="119"/>
      <c r="K22" s="120">
        <f>IF($C$4="Neattiecināmās izmaksas",IF('1a+c+n'!$Q22="N",'1a+c+n'!K22,0))</f>
        <v>0</v>
      </c>
      <c r="L22" s="82">
        <f>IF($C$4="Neattiecināmās izmaksas",IF('1a+c+n'!$Q22="N",'1a+c+n'!L22,0))</f>
        <v>0</v>
      </c>
      <c r="M22" s="119">
        <f>IF($C$4="Neattiecināmās izmaksas",IF('1a+c+n'!$Q22="N",'1a+c+n'!M22,0))</f>
        <v>0</v>
      </c>
      <c r="N22" s="119">
        <f>IF($C$4="Neattiecināmās izmaksas",IF('1a+c+n'!$Q22="N",'1a+c+n'!N22,0))</f>
        <v>0</v>
      </c>
      <c r="O22" s="119">
        <f>IF($C$4="Neattiecināmās izmaksas",IF('1a+c+n'!$Q22="N",'1a+c+n'!O22,0))</f>
        <v>0</v>
      </c>
      <c r="P22" s="120">
        <f>IF($C$4="Neattiecināmās izmaksas",IF('1a+c+n'!$Q22="N",'1a+c+n'!P22,0))</f>
        <v>0</v>
      </c>
    </row>
    <row r="23" spans="1:16" x14ac:dyDescent="0.2">
      <c r="A23" s="51">
        <f>IF(P23=0,0,IF(COUNTBLANK(P23)=1,0,COUNTA($P$14:P23)))</f>
        <v>0</v>
      </c>
      <c r="B23" s="24">
        <f>IF($C$4="Neattiecināmās izmaksas",IF('1a+c+n'!$Q23="N",'1a+c+n'!B23,0))</f>
        <v>0</v>
      </c>
      <c r="C23" s="64">
        <f>IF($C$4="Neattiecināmās izmaksas",IF('1a+c+n'!$Q23="N",'1a+c+n'!C23,0))</f>
        <v>0</v>
      </c>
      <c r="D23" s="24">
        <f>IF($C$4="Neattiecināmās izmaksas",IF('1a+c+n'!$Q23="N",'1a+c+n'!D23,0))</f>
        <v>0</v>
      </c>
      <c r="E23" s="46"/>
      <c r="F23" s="65"/>
      <c r="G23" s="119"/>
      <c r="H23" s="119">
        <f>IF($C$4="Neattiecināmās izmaksas",IF('1a+c+n'!$Q23="N",'1a+c+n'!H23,0))</f>
        <v>0</v>
      </c>
      <c r="I23" s="119"/>
      <c r="J23" s="119"/>
      <c r="K23" s="120">
        <f>IF($C$4="Neattiecināmās izmaksas",IF('1a+c+n'!$Q23="N",'1a+c+n'!K23,0))</f>
        <v>0</v>
      </c>
      <c r="L23" s="82">
        <f>IF($C$4="Neattiecināmās izmaksas",IF('1a+c+n'!$Q23="N",'1a+c+n'!L23,0))</f>
        <v>0</v>
      </c>
      <c r="M23" s="119">
        <f>IF($C$4="Neattiecināmās izmaksas",IF('1a+c+n'!$Q23="N",'1a+c+n'!M23,0))</f>
        <v>0</v>
      </c>
      <c r="N23" s="119">
        <f>IF($C$4="Neattiecināmās izmaksas",IF('1a+c+n'!$Q23="N",'1a+c+n'!N23,0))</f>
        <v>0</v>
      </c>
      <c r="O23" s="119">
        <f>IF($C$4="Neattiecināmās izmaksas",IF('1a+c+n'!$Q23="N",'1a+c+n'!O23,0))</f>
        <v>0</v>
      </c>
      <c r="P23" s="120">
        <f>IF($C$4="Neattiecināmās izmaksas",IF('1a+c+n'!$Q23="N",'1a+c+n'!P23,0))</f>
        <v>0</v>
      </c>
    </row>
    <row r="24" spans="1:16" ht="10.8" thickBot="1" x14ac:dyDescent="0.25">
      <c r="A24" s="51">
        <f>IF(P24=0,0,IF(COUNTBLANK(P24)=1,0,COUNTA($P$14:P24)))</f>
        <v>0</v>
      </c>
      <c r="B24" s="24">
        <f>IF($C$4="Neattiecināmās izmaksas",IF('1a+c+n'!$Q24="N",'1a+c+n'!B24,0))</f>
        <v>0</v>
      </c>
      <c r="C24" s="64">
        <f>IF($C$4="Neattiecināmās izmaksas",IF('1a+c+n'!$Q24="N",'1a+c+n'!C24,0))</f>
        <v>0</v>
      </c>
      <c r="D24" s="24">
        <f>IF($C$4="Neattiecināmās izmaksas",IF('1a+c+n'!$Q24="N",'1a+c+n'!D24,0))</f>
        <v>0</v>
      </c>
      <c r="E24" s="46"/>
      <c r="F24" s="65"/>
      <c r="G24" s="119"/>
      <c r="H24" s="119">
        <f>IF($C$4="Neattiecināmās izmaksas",IF('1a+c+n'!$Q24="N",'1a+c+n'!H24,0))</f>
        <v>0</v>
      </c>
      <c r="I24" s="119"/>
      <c r="J24" s="119"/>
      <c r="K24" s="120">
        <f>IF($C$4="Neattiecināmās izmaksas",IF('1a+c+n'!$Q24="N",'1a+c+n'!K24,0))</f>
        <v>0</v>
      </c>
      <c r="L24" s="82">
        <f>IF($C$4="Neattiecināmās izmaksas",IF('1a+c+n'!$Q24="N",'1a+c+n'!L24,0))</f>
        <v>0</v>
      </c>
      <c r="M24" s="119">
        <f>IF($C$4="Neattiecināmās izmaksas",IF('1a+c+n'!$Q24="N",'1a+c+n'!M24,0))</f>
        <v>0</v>
      </c>
      <c r="N24" s="119">
        <f>IF($C$4="Neattiecināmās izmaksas",IF('1a+c+n'!$Q24="N",'1a+c+n'!N24,0))</f>
        <v>0</v>
      </c>
      <c r="O24" s="119">
        <f>IF($C$4="Neattiecināmās izmaksas",IF('1a+c+n'!$Q24="N",'1a+c+n'!O24,0))</f>
        <v>0</v>
      </c>
      <c r="P24" s="120">
        <f>IF($C$4="Neattiecināmās izmaksas",IF('1a+c+n'!$Q24="N",'1a+c+n'!P24,0))</f>
        <v>0</v>
      </c>
    </row>
    <row r="25" spans="1:16" ht="12" customHeight="1" thickBot="1" x14ac:dyDescent="0.25">
      <c r="A25" s="317" t="s">
        <v>62</v>
      </c>
      <c r="B25" s="318"/>
      <c r="C25" s="318"/>
      <c r="D25" s="318"/>
      <c r="E25" s="318"/>
      <c r="F25" s="318"/>
      <c r="G25" s="318"/>
      <c r="H25" s="318"/>
      <c r="I25" s="318"/>
      <c r="J25" s="318"/>
      <c r="K25" s="319"/>
      <c r="L25" s="133">
        <f>SUM(L14:L24)</f>
        <v>0</v>
      </c>
      <c r="M25" s="134">
        <f>SUM(M14:M24)</f>
        <v>0</v>
      </c>
      <c r="N25" s="134">
        <f>SUM(N14:N24)</f>
        <v>0</v>
      </c>
      <c r="O25" s="134">
        <f>SUM(O14:O24)</f>
        <v>0</v>
      </c>
      <c r="P25" s="135">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0" t="str">
        <f>'Kops n'!C35:H35</f>
        <v>Gundega Ābelīte 28.03.2024</v>
      </c>
      <c r="D28" s="320"/>
      <c r="E28" s="320"/>
      <c r="F28" s="320"/>
      <c r="G28" s="320"/>
      <c r="H28" s="320"/>
      <c r="I28" s="16"/>
      <c r="J28" s="16"/>
      <c r="K28" s="16"/>
      <c r="L28" s="16"/>
      <c r="M28" s="16"/>
      <c r="N28" s="16"/>
      <c r="O28" s="16"/>
      <c r="P28" s="16"/>
    </row>
    <row r="29" spans="1:16" x14ac:dyDescent="0.2">
      <c r="A29" s="16"/>
      <c r="B29" s="16"/>
      <c r="C29" s="246" t="s">
        <v>15</v>
      </c>
      <c r="D29" s="246"/>
      <c r="E29" s="246"/>
      <c r="F29" s="246"/>
      <c r="G29" s="246"/>
      <c r="H29" s="24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2" t="str">
        <f>'Kops n'!A38:D38</f>
        <v>Tāme sastādīta 2024. gada 28. martā</v>
      </c>
      <c r="B31" s="263"/>
      <c r="C31" s="263"/>
      <c r="D31" s="263"/>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0">
        <f>'Kops n'!C40:H40</f>
        <v>0</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5">
        <f>'Kops n'!C43</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292"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91" priority="1" operator="equal">
      <formula>0</formula>
    </cfRule>
  </conditionalFormatting>
  <conditionalFormatting sqref="C2:I2 D5:L8 N9:O9 L25:P25 C28:H28 C33:H33 C36">
    <cfRule type="cellIs" dxfId="290"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Q41"/>
  <sheetViews>
    <sheetView topLeftCell="A13" workbookViewId="0">
      <selection activeCell="V14" sqref="V1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2</v>
      </c>
      <c r="E1" s="22"/>
      <c r="F1" s="22"/>
      <c r="G1" s="22"/>
      <c r="H1" s="22"/>
      <c r="I1" s="22"/>
      <c r="J1" s="22"/>
      <c r="N1" s="26"/>
      <c r="O1" s="27"/>
      <c r="P1" s="28"/>
    </row>
    <row r="2" spans="1:17" x14ac:dyDescent="0.2">
      <c r="A2" s="29"/>
      <c r="B2" s="29"/>
      <c r="C2" s="332" t="s">
        <v>90</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P29</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ht="40.799999999999997" x14ac:dyDescent="0.2">
      <c r="A14" s="50">
        <v>1</v>
      </c>
      <c r="B14" s="23" t="s">
        <v>91</v>
      </c>
      <c r="C14" s="70" t="s">
        <v>92</v>
      </c>
      <c r="D14" s="23" t="s">
        <v>77</v>
      </c>
      <c r="E14" s="45">
        <v>1</v>
      </c>
      <c r="F14" s="71"/>
      <c r="G14" s="136"/>
      <c r="H14" s="109">
        <f>F14*G14</f>
        <v>0</v>
      </c>
      <c r="I14" s="136"/>
      <c r="J14" s="136"/>
      <c r="K14" s="114">
        <f>SUM(H14:J14)</f>
        <v>0</v>
      </c>
      <c r="L14" s="71">
        <f>E14*F14</f>
        <v>0</v>
      </c>
      <c r="M14" s="109">
        <f>H14*E14</f>
        <v>0</v>
      </c>
      <c r="N14" s="109">
        <f>I14*E14</f>
        <v>0</v>
      </c>
      <c r="O14" s="109">
        <f>J14*E14</f>
        <v>0</v>
      </c>
      <c r="P14" s="110">
        <f>SUM(M14:O14)</f>
        <v>0</v>
      </c>
      <c r="Q14" s="57" t="s">
        <v>47</v>
      </c>
    </row>
    <row r="15" spans="1:17" ht="20.399999999999999" x14ac:dyDescent="0.2">
      <c r="A15" s="36">
        <v>2</v>
      </c>
      <c r="B15" s="137" t="s">
        <v>91</v>
      </c>
      <c r="C15" s="40" t="s">
        <v>93</v>
      </c>
      <c r="D15" s="24" t="s">
        <v>79</v>
      </c>
      <c r="E15" s="46">
        <v>12</v>
      </c>
      <c r="F15" s="41"/>
      <c r="G15" s="138"/>
      <c r="H15" s="111">
        <f>F15*G15</f>
        <v>0</v>
      </c>
      <c r="I15" s="138"/>
      <c r="J15" s="138"/>
      <c r="K15" s="115">
        <f t="shared" ref="K15:K28" si="0">SUM(H15:J15)</f>
        <v>0</v>
      </c>
      <c r="L15" s="41">
        <f t="shared" ref="L15:L28" si="1">E15*F15</f>
        <v>0</v>
      </c>
      <c r="M15" s="111">
        <f t="shared" ref="M15:M28" si="2">H15*E15</f>
        <v>0</v>
      </c>
      <c r="N15" s="111">
        <f t="shared" ref="N15:N28" si="3">I15*E15</f>
        <v>0</v>
      </c>
      <c r="O15" s="111">
        <f t="shared" ref="O15:O28" si="4">J15*E15</f>
        <v>0</v>
      </c>
      <c r="P15" s="112">
        <f t="shared" ref="P15:P28" si="5">SUM(M15:O15)</f>
        <v>0</v>
      </c>
      <c r="Q15" s="61" t="s">
        <v>46</v>
      </c>
    </row>
    <row r="16" spans="1:17" ht="20.399999999999999" x14ac:dyDescent="0.2">
      <c r="A16" s="36">
        <v>3</v>
      </c>
      <c r="B16" s="137" t="s">
        <v>91</v>
      </c>
      <c r="C16" s="40" t="s">
        <v>94</v>
      </c>
      <c r="D16" s="24" t="s">
        <v>85</v>
      </c>
      <c r="E16" s="46">
        <v>1053</v>
      </c>
      <c r="F16" s="41"/>
      <c r="G16" s="138"/>
      <c r="H16" s="111">
        <f t="shared" ref="H16:H28" si="6">F16*G16</f>
        <v>0</v>
      </c>
      <c r="I16" s="138"/>
      <c r="J16" s="138"/>
      <c r="K16" s="115">
        <f t="shared" si="0"/>
        <v>0</v>
      </c>
      <c r="L16" s="41">
        <f t="shared" si="1"/>
        <v>0</v>
      </c>
      <c r="M16" s="111">
        <f t="shared" si="2"/>
        <v>0</v>
      </c>
      <c r="N16" s="111">
        <f t="shared" si="3"/>
        <v>0</v>
      </c>
      <c r="O16" s="111">
        <f t="shared" si="4"/>
        <v>0</v>
      </c>
      <c r="P16" s="112">
        <f t="shared" si="5"/>
        <v>0</v>
      </c>
      <c r="Q16" s="61" t="s">
        <v>46</v>
      </c>
    </row>
    <row r="17" spans="1:17" ht="20.399999999999999" x14ac:dyDescent="0.2">
      <c r="A17" s="36">
        <v>4</v>
      </c>
      <c r="B17" s="137" t="s">
        <v>91</v>
      </c>
      <c r="C17" s="40" t="s">
        <v>95</v>
      </c>
      <c r="D17" s="24" t="s">
        <v>75</v>
      </c>
      <c r="E17" s="46">
        <v>713</v>
      </c>
      <c r="F17" s="41"/>
      <c r="G17" s="138"/>
      <c r="H17" s="111">
        <f t="shared" si="6"/>
        <v>0</v>
      </c>
      <c r="I17" s="138"/>
      <c r="J17" s="138"/>
      <c r="K17" s="115">
        <f t="shared" si="0"/>
        <v>0</v>
      </c>
      <c r="L17" s="41">
        <f t="shared" si="1"/>
        <v>0</v>
      </c>
      <c r="M17" s="111">
        <f t="shared" si="2"/>
        <v>0</v>
      </c>
      <c r="N17" s="111">
        <f t="shared" si="3"/>
        <v>0</v>
      </c>
      <c r="O17" s="111">
        <f t="shared" si="4"/>
        <v>0</v>
      </c>
      <c r="P17" s="112">
        <f t="shared" si="5"/>
        <v>0</v>
      </c>
      <c r="Q17" s="61" t="s">
        <v>46</v>
      </c>
    </row>
    <row r="18" spans="1:17" ht="20.399999999999999" x14ac:dyDescent="0.2">
      <c r="A18" s="36">
        <v>5</v>
      </c>
      <c r="B18" s="137" t="s">
        <v>91</v>
      </c>
      <c r="C18" s="40" t="s">
        <v>96</v>
      </c>
      <c r="D18" s="24" t="s">
        <v>79</v>
      </c>
      <c r="E18" s="46">
        <v>26</v>
      </c>
      <c r="F18" s="41"/>
      <c r="G18" s="138"/>
      <c r="H18" s="111">
        <f t="shared" si="6"/>
        <v>0</v>
      </c>
      <c r="I18" s="138"/>
      <c r="J18" s="138"/>
      <c r="K18" s="115">
        <f t="shared" si="0"/>
        <v>0</v>
      </c>
      <c r="L18" s="41">
        <f t="shared" si="1"/>
        <v>0</v>
      </c>
      <c r="M18" s="111">
        <f t="shared" si="2"/>
        <v>0</v>
      </c>
      <c r="N18" s="111">
        <f t="shared" si="3"/>
        <v>0</v>
      </c>
      <c r="O18" s="111">
        <f t="shared" si="4"/>
        <v>0</v>
      </c>
      <c r="P18" s="112">
        <f t="shared" si="5"/>
        <v>0</v>
      </c>
      <c r="Q18" s="61" t="s">
        <v>46</v>
      </c>
    </row>
    <row r="19" spans="1:17" ht="20.399999999999999" x14ac:dyDescent="0.2">
      <c r="A19" s="36">
        <v>6</v>
      </c>
      <c r="B19" s="137" t="s">
        <v>91</v>
      </c>
      <c r="C19" s="40" t="s">
        <v>97</v>
      </c>
      <c r="D19" s="24" t="s">
        <v>79</v>
      </c>
      <c r="E19" s="46">
        <v>11</v>
      </c>
      <c r="F19" s="41"/>
      <c r="G19" s="138"/>
      <c r="H19" s="111">
        <f t="shared" si="6"/>
        <v>0</v>
      </c>
      <c r="I19" s="138"/>
      <c r="J19" s="138"/>
      <c r="K19" s="115">
        <f t="shared" si="0"/>
        <v>0</v>
      </c>
      <c r="L19" s="41">
        <f t="shared" si="1"/>
        <v>0</v>
      </c>
      <c r="M19" s="111">
        <f t="shared" si="2"/>
        <v>0</v>
      </c>
      <c r="N19" s="111">
        <f t="shared" si="3"/>
        <v>0</v>
      </c>
      <c r="O19" s="111">
        <f t="shared" si="4"/>
        <v>0</v>
      </c>
      <c r="P19" s="112">
        <f t="shared" si="5"/>
        <v>0</v>
      </c>
      <c r="Q19" s="61" t="s">
        <v>46</v>
      </c>
    </row>
    <row r="20" spans="1:17" ht="20.399999999999999" x14ac:dyDescent="0.2">
      <c r="A20" s="36">
        <v>7</v>
      </c>
      <c r="B20" s="137" t="s">
        <v>91</v>
      </c>
      <c r="C20" s="40" t="s">
        <v>98</v>
      </c>
      <c r="D20" s="24" t="s">
        <v>79</v>
      </c>
      <c r="E20" s="46">
        <v>10</v>
      </c>
      <c r="F20" s="41"/>
      <c r="G20" s="138"/>
      <c r="H20" s="111">
        <f t="shared" si="6"/>
        <v>0</v>
      </c>
      <c r="I20" s="138"/>
      <c r="J20" s="138"/>
      <c r="K20" s="115">
        <f t="shared" si="0"/>
        <v>0</v>
      </c>
      <c r="L20" s="41">
        <f t="shared" si="1"/>
        <v>0</v>
      </c>
      <c r="M20" s="111">
        <f t="shared" si="2"/>
        <v>0</v>
      </c>
      <c r="N20" s="111">
        <f t="shared" si="3"/>
        <v>0</v>
      </c>
      <c r="O20" s="111">
        <f t="shared" si="4"/>
        <v>0</v>
      </c>
      <c r="P20" s="112">
        <f t="shared" si="5"/>
        <v>0</v>
      </c>
      <c r="Q20" s="61" t="s">
        <v>46</v>
      </c>
    </row>
    <row r="21" spans="1:17" ht="20.399999999999999" x14ac:dyDescent="0.2">
      <c r="A21" s="36">
        <v>8</v>
      </c>
      <c r="B21" s="137" t="s">
        <v>91</v>
      </c>
      <c r="C21" s="40" t="s">
        <v>99</v>
      </c>
      <c r="D21" s="24" t="s">
        <v>85</v>
      </c>
      <c r="E21" s="46">
        <v>220.5</v>
      </c>
      <c r="F21" s="41"/>
      <c r="G21" s="138"/>
      <c r="H21" s="111">
        <f t="shared" si="6"/>
        <v>0</v>
      </c>
      <c r="I21" s="138"/>
      <c r="J21" s="138"/>
      <c r="K21" s="115">
        <f t="shared" si="0"/>
        <v>0</v>
      </c>
      <c r="L21" s="41">
        <f t="shared" si="1"/>
        <v>0</v>
      </c>
      <c r="M21" s="111">
        <f t="shared" si="2"/>
        <v>0</v>
      </c>
      <c r="N21" s="111">
        <f t="shared" si="3"/>
        <v>0</v>
      </c>
      <c r="O21" s="111">
        <f t="shared" si="4"/>
        <v>0</v>
      </c>
      <c r="P21" s="112">
        <f t="shared" si="5"/>
        <v>0</v>
      </c>
      <c r="Q21" s="61" t="s">
        <v>46</v>
      </c>
    </row>
    <row r="22" spans="1:17" ht="20.399999999999999" x14ac:dyDescent="0.2">
      <c r="A22" s="36">
        <v>9</v>
      </c>
      <c r="B22" s="137" t="s">
        <v>91</v>
      </c>
      <c r="C22" s="40" t="s">
        <v>100</v>
      </c>
      <c r="D22" s="24" t="s">
        <v>75</v>
      </c>
      <c r="E22" s="46">
        <v>210</v>
      </c>
      <c r="F22" s="41"/>
      <c r="G22" s="138"/>
      <c r="H22" s="111">
        <f t="shared" si="6"/>
        <v>0</v>
      </c>
      <c r="I22" s="138"/>
      <c r="J22" s="138"/>
      <c r="K22" s="115">
        <f t="shared" si="0"/>
        <v>0</v>
      </c>
      <c r="L22" s="41">
        <f t="shared" si="1"/>
        <v>0</v>
      </c>
      <c r="M22" s="111">
        <f t="shared" si="2"/>
        <v>0</v>
      </c>
      <c r="N22" s="111">
        <f t="shared" si="3"/>
        <v>0</v>
      </c>
      <c r="O22" s="111">
        <f t="shared" si="4"/>
        <v>0</v>
      </c>
      <c r="P22" s="112">
        <f t="shared" si="5"/>
        <v>0</v>
      </c>
      <c r="Q22" s="61" t="s">
        <v>47</v>
      </c>
    </row>
    <row r="23" spans="1:17" ht="20.399999999999999" x14ac:dyDescent="0.2">
      <c r="A23" s="36">
        <v>10</v>
      </c>
      <c r="B23" s="137" t="s">
        <v>91</v>
      </c>
      <c r="C23" s="40" t="s">
        <v>101</v>
      </c>
      <c r="D23" s="24" t="s">
        <v>79</v>
      </c>
      <c r="E23" s="46">
        <v>5</v>
      </c>
      <c r="F23" s="41"/>
      <c r="G23" s="138"/>
      <c r="H23" s="111">
        <f t="shared" si="6"/>
        <v>0</v>
      </c>
      <c r="I23" s="138"/>
      <c r="J23" s="138"/>
      <c r="K23" s="115">
        <f t="shared" si="0"/>
        <v>0</v>
      </c>
      <c r="L23" s="41">
        <f t="shared" si="1"/>
        <v>0</v>
      </c>
      <c r="M23" s="111">
        <f t="shared" si="2"/>
        <v>0</v>
      </c>
      <c r="N23" s="111">
        <f t="shared" si="3"/>
        <v>0</v>
      </c>
      <c r="O23" s="111">
        <f t="shared" si="4"/>
        <v>0</v>
      </c>
      <c r="P23" s="112">
        <f t="shared" si="5"/>
        <v>0</v>
      </c>
      <c r="Q23" s="61" t="s">
        <v>47</v>
      </c>
    </row>
    <row r="24" spans="1:17" ht="20.399999999999999" x14ac:dyDescent="0.2">
      <c r="A24" s="36">
        <v>11</v>
      </c>
      <c r="B24" s="137" t="s">
        <v>91</v>
      </c>
      <c r="C24" s="40" t="s">
        <v>102</v>
      </c>
      <c r="D24" s="24" t="s">
        <v>79</v>
      </c>
      <c r="E24" s="46">
        <v>25</v>
      </c>
      <c r="F24" s="41"/>
      <c r="G24" s="138"/>
      <c r="H24" s="111">
        <f t="shared" si="6"/>
        <v>0</v>
      </c>
      <c r="I24" s="138"/>
      <c r="J24" s="138"/>
      <c r="K24" s="115">
        <f t="shared" si="0"/>
        <v>0</v>
      </c>
      <c r="L24" s="41">
        <f t="shared" si="1"/>
        <v>0</v>
      </c>
      <c r="M24" s="111">
        <f t="shared" si="2"/>
        <v>0</v>
      </c>
      <c r="N24" s="111">
        <f t="shared" si="3"/>
        <v>0</v>
      </c>
      <c r="O24" s="111">
        <f t="shared" si="4"/>
        <v>0</v>
      </c>
      <c r="P24" s="112">
        <f t="shared" si="5"/>
        <v>0</v>
      </c>
      <c r="Q24" s="61" t="s">
        <v>47</v>
      </c>
    </row>
    <row r="25" spans="1:17" ht="20.399999999999999" x14ac:dyDescent="0.2">
      <c r="A25" s="36">
        <v>12</v>
      </c>
      <c r="B25" s="137" t="s">
        <v>91</v>
      </c>
      <c r="C25" s="40" t="s">
        <v>103</v>
      </c>
      <c r="D25" s="24" t="s">
        <v>85</v>
      </c>
      <c r="E25" s="46">
        <v>275</v>
      </c>
      <c r="F25" s="41"/>
      <c r="G25" s="138"/>
      <c r="H25" s="111">
        <f t="shared" si="6"/>
        <v>0</v>
      </c>
      <c r="I25" s="138"/>
      <c r="J25" s="138"/>
      <c r="K25" s="115">
        <f t="shared" si="0"/>
        <v>0</v>
      </c>
      <c r="L25" s="41">
        <f t="shared" si="1"/>
        <v>0</v>
      </c>
      <c r="M25" s="111">
        <f t="shared" si="2"/>
        <v>0</v>
      </c>
      <c r="N25" s="111">
        <f t="shared" si="3"/>
        <v>0</v>
      </c>
      <c r="O25" s="111">
        <f t="shared" si="4"/>
        <v>0</v>
      </c>
      <c r="P25" s="112">
        <f t="shared" si="5"/>
        <v>0</v>
      </c>
      <c r="Q25" s="61" t="s">
        <v>46</v>
      </c>
    </row>
    <row r="26" spans="1:17" ht="20.399999999999999" x14ac:dyDescent="0.2">
      <c r="A26" s="36">
        <v>13</v>
      </c>
      <c r="B26" s="137" t="s">
        <v>91</v>
      </c>
      <c r="C26" s="40" t="s">
        <v>104</v>
      </c>
      <c r="D26" s="24" t="s">
        <v>85</v>
      </c>
      <c r="E26" s="46">
        <v>15</v>
      </c>
      <c r="F26" s="41"/>
      <c r="G26" s="138"/>
      <c r="H26" s="111">
        <f t="shared" si="6"/>
        <v>0</v>
      </c>
      <c r="I26" s="138"/>
      <c r="J26" s="138"/>
      <c r="K26" s="115">
        <f t="shared" si="0"/>
        <v>0</v>
      </c>
      <c r="L26" s="41">
        <f t="shared" si="1"/>
        <v>0</v>
      </c>
      <c r="M26" s="111">
        <f t="shared" si="2"/>
        <v>0</v>
      </c>
      <c r="N26" s="111">
        <f t="shared" si="3"/>
        <v>0</v>
      </c>
      <c r="O26" s="111">
        <f t="shared" si="4"/>
        <v>0</v>
      </c>
      <c r="P26" s="112">
        <f t="shared" si="5"/>
        <v>0</v>
      </c>
      <c r="Q26" s="61" t="s">
        <v>46</v>
      </c>
    </row>
    <row r="27" spans="1:17" ht="20.399999999999999" x14ac:dyDescent="0.2">
      <c r="A27" s="36">
        <v>14</v>
      </c>
      <c r="B27" s="137" t="s">
        <v>91</v>
      </c>
      <c r="C27" s="40" t="s">
        <v>105</v>
      </c>
      <c r="D27" s="24" t="s">
        <v>79</v>
      </c>
      <c r="E27" s="46">
        <v>5</v>
      </c>
      <c r="F27" s="41"/>
      <c r="G27" s="138"/>
      <c r="H27" s="111">
        <f t="shared" si="6"/>
        <v>0</v>
      </c>
      <c r="I27" s="138"/>
      <c r="J27" s="138"/>
      <c r="K27" s="115">
        <f t="shared" si="0"/>
        <v>0</v>
      </c>
      <c r="L27" s="41">
        <f t="shared" si="1"/>
        <v>0</v>
      </c>
      <c r="M27" s="111">
        <f t="shared" si="2"/>
        <v>0</v>
      </c>
      <c r="N27" s="111">
        <f t="shared" si="3"/>
        <v>0</v>
      </c>
      <c r="O27" s="111">
        <f t="shared" si="4"/>
        <v>0</v>
      </c>
      <c r="P27" s="112">
        <f t="shared" si="5"/>
        <v>0</v>
      </c>
      <c r="Q27" s="61" t="s">
        <v>46</v>
      </c>
    </row>
    <row r="28" spans="1:17" ht="20.399999999999999" x14ac:dyDescent="0.2">
      <c r="A28" s="36">
        <v>15</v>
      </c>
      <c r="B28" s="137" t="s">
        <v>91</v>
      </c>
      <c r="C28" s="40" t="s">
        <v>106</v>
      </c>
      <c r="D28" s="24" t="s">
        <v>75</v>
      </c>
      <c r="E28" s="46">
        <v>197</v>
      </c>
      <c r="F28" s="41"/>
      <c r="G28" s="138"/>
      <c r="H28" s="111">
        <f t="shared" si="6"/>
        <v>0</v>
      </c>
      <c r="I28" s="138"/>
      <c r="J28" s="138"/>
      <c r="K28" s="115">
        <f t="shared" si="0"/>
        <v>0</v>
      </c>
      <c r="L28" s="41">
        <f t="shared" si="1"/>
        <v>0</v>
      </c>
      <c r="M28" s="111">
        <f t="shared" si="2"/>
        <v>0</v>
      </c>
      <c r="N28" s="111">
        <f t="shared" si="3"/>
        <v>0</v>
      </c>
      <c r="O28" s="111">
        <f t="shared" si="4"/>
        <v>0</v>
      </c>
      <c r="P28" s="112">
        <f t="shared" si="5"/>
        <v>0</v>
      </c>
      <c r="Q28" s="61" t="s">
        <v>46</v>
      </c>
    </row>
    <row r="29" spans="1:17" ht="12" customHeight="1" thickBot="1" x14ac:dyDescent="0.25">
      <c r="A29" s="317" t="s">
        <v>62</v>
      </c>
      <c r="B29" s="318"/>
      <c r="C29" s="318"/>
      <c r="D29" s="318"/>
      <c r="E29" s="318"/>
      <c r="F29" s="318"/>
      <c r="G29" s="318"/>
      <c r="H29" s="318"/>
      <c r="I29" s="318"/>
      <c r="J29" s="318"/>
      <c r="K29" s="319"/>
      <c r="L29" s="130">
        <f>SUM(L14:L28)</f>
        <v>0</v>
      </c>
      <c r="M29" s="131">
        <f>SUM(M14:M28)</f>
        <v>0</v>
      </c>
      <c r="N29" s="131">
        <f>SUM(N14:N28)</f>
        <v>0</v>
      </c>
      <c r="O29" s="131">
        <f>SUM(O14:O28)</f>
        <v>0</v>
      </c>
      <c r="P29" s="132">
        <f>SUM(P14:P28)</f>
        <v>0</v>
      </c>
    </row>
    <row r="30" spans="1:17" x14ac:dyDescent="0.2">
      <c r="A30" s="16"/>
      <c r="B30" s="16"/>
      <c r="C30" s="16"/>
      <c r="D30" s="16"/>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8:H38"/>
    <mergeCell ref="C4:I4"/>
    <mergeCell ref="F12:K12"/>
    <mergeCell ref="A9:F9"/>
    <mergeCell ref="J9:M9"/>
    <mergeCell ref="D8:L8"/>
    <mergeCell ref="A29:K29"/>
    <mergeCell ref="C32:H32"/>
    <mergeCell ref="C33:H33"/>
    <mergeCell ref="A35:D35"/>
    <mergeCell ref="C37:H37"/>
  </mergeCells>
  <conditionalFormatting sqref="A9:F9">
    <cfRule type="containsText" dxfId="289"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8">
    <cfRule type="cellIs" dxfId="288" priority="4" operator="equal">
      <formula>0</formula>
    </cfRule>
  </conditionalFormatting>
  <conditionalFormatting sqref="A29:K29">
    <cfRule type="containsText" dxfId="287" priority="10" operator="containsText" text="Tiešās izmaksas kopā, t. sk. darba devēja sociālais nodoklis __.__% ">
      <formula>NOT(ISERROR(SEARCH("Tiešās izmaksas kopā, t. sk. darba devēja sociālais nodoklis __.__% ",A29)))</formula>
    </cfRule>
  </conditionalFormatting>
  <conditionalFormatting sqref="C32:H32">
    <cfRule type="cellIs" dxfId="286" priority="17" operator="equal">
      <formula>0</formula>
    </cfRule>
  </conditionalFormatting>
  <conditionalFormatting sqref="C37:H37">
    <cfRule type="cellIs" dxfId="285" priority="18" operator="equal">
      <formula>0</formula>
    </cfRule>
  </conditionalFormatting>
  <conditionalFormatting sqref="C2:I2">
    <cfRule type="cellIs" dxfId="284" priority="5" operator="equal">
      <formula>0</formula>
    </cfRule>
  </conditionalFormatting>
  <conditionalFormatting sqref="C4:I4">
    <cfRule type="cellIs" dxfId="283" priority="15" operator="equal">
      <formula>0</formula>
    </cfRule>
  </conditionalFormatting>
  <conditionalFormatting sqref="D1">
    <cfRule type="cellIs" dxfId="282" priority="12" operator="equal">
      <formula>0</formula>
    </cfRule>
  </conditionalFormatting>
  <conditionalFormatting sqref="D5:L8">
    <cfRule type="cellIs" dxfId="281" priority="13" operator="equal">
      <formula>0</formula>
    </cfRule>
  </conditionalFormatting>
  <conditionalFormatting sqref="H14:H28">
    <cfRule type="cellIs" dxfId="280" priority="8" operator="equal">
      <formula>0</formula>
    </cfRule>
  </conditionalFormatting>
  <conditionalFormatting sqref="I14:J28">
    <cfRule type="cellIs" dxfId="279" priority="3" operator="equal">
      <formula>0</formula>
    </cfRule>
  </conditionalFormatting>
  <conditionalFormatting sqref="K14:P28">
    <cfRule type="cellIs" dxfId="278" priority="7" operator="equal">
      <formula>0</formula>
    </cfRule>
  </conditionalFormatting>
  <conditionalFormatting sqref="L29:P29">
    <cfRule type="cellIs" dxfId="277" priority="16" operator="equal">
      <formula>0</formula>
    </cfRule>
  </conditionalFormatting>
  <conditionalFormatting sqref="N9:O9">
    <cfRule type="cellIs" dxfId="276" priority="26" operator="equal">
      <formula>0</formula>
    </cfRule>
  </conditionalFormatting>
  <conditionalFormatting sqref="Q14:Q28">
    <cfRule type="cellIs" dxfId="275" priority="2" operator="equal">
      <formula>0</formula>
    </cfRule>
  </conditionalFormatting>
  <dataValidations count="1">
    <dataValidation type="list" allowBlank="1" showInputMessage="1" showErrorMessage="1" sqref="Q14:Q28">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 operator="containsText" id="{4A26336A-A6BB-4BBC-8F54-3EBA6F169318}">
            <xm:f>NOT(ISERROR(SEARCH("Tāme sastādīta ____. gada ___. ______________",A35)))</xm:f>
            <xm:f>"Tāme sastādīta ____. gada ___. ______________"</xm:f>
            <x14:dxf>
              <font>
                <color auto="1"/>
              </font>
              <fill>
                <patternFill>
                  <bgColor rgb="FFC6EFCE"/>
                </patternFill>
              </fill>
            </x14:dxf>
          </x14:cfRule>
          <xm:sqref>A35</xm:sqref>
        </x14:conditionalFormatting>
        <x14:conditionalFormatting xmlns:xm="http://schemas.microsoft.com/office/excel/2006/main">
          <x14:cfRule type="containsText" priority="19" operator="containsText" id="{629E41BF-123B-4A16-9AC7-46F3B9A418A1}">
            <xm:f>NOT(ISERROR(SEARCH("Sertifikāta Nr. _________________________________",A40)))</xm:f>
            <xm:f>"Sertifikāta Nr. _________________________________"</xm:f>
            <x14:dxf>
              <font>
                <color auto="1"/>
              </font>
              <fill>
                <patternFill>
                  <bgColor rgb="FFC6EFCE"/>
                </patternFill>
              </fill>
            </x14:dxf>
          </x14:cfRule>
          <xm:sqref>A40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P41"/>
  <sheetViews>
    <sheetView topLeftCell="A15" workbookViewId="0">
      <selection activeCell="L36" sqref="L3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'2a+c+n'!D1</f>
        <v>2</v>
      </c>
      <c r="E1" s="22"/>
      <c r="F1" s="22"/>
      <c r="G1" s="22"/>
      <c r="H1" s="22"/>
      <c r="I1" s="22"/>
      <c r="J1" s="22"/>
      <c r="N1" s="26"/>
      <c r="O1" s="27"/>
      <c r="P1" s="28"/>
    </row>
    <row r="2" spans="1:16" x14ac:dyDescent="0.2">
      <c r="A2" s="29"/>
      <c r="B2" s="29"/>
      <c r="C2" s="332" t="str">
        <f>'2a+c+n'!C2:I2</f>
        <v>Demontāžas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'2a+c+n'!A9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izmaksas",IF('2a+c+n'!$Q14="A",'2a+c+n'!B14,0),0)</f>
        <v>0</v>
      </c>
      <c r="C14" s="23">
        <f>IF($C$4="Attiecināmās izmaksas",IF('2a+c+n'!$Q14="A",'2a+c+n'!C14,0),0)</f>
        <v>0</v>
      </c>
      <c r="D14" s="23">
        <f>IF($C$4="Attiecināmās izmaksas",IF('2a+c+n'!$Q14="A",'2a+c+n'!D14,0),0)</f>
        <v>0</v>
      </c>
      <c r="E14" s="45"/>
      <c r="F14" s="63"/>
      <c r="G14" s="117"/>
      <c r="H14" s="117">
        <f>IF($C$4="Attiecināmās izmaksas",IF('2a+c+n'!$Q14="A",'2a+c+n'!H14,0),0)</f>
        <v>0</v>
      </c>
      <c r="I14" s="117"/>
      <c r="J14" s="117"/>
      <c r="K14" s="118">
        <f>IF($C$4="Attiecināmās izmaksas",IF('2a+c+n'!$Q14="A",'2a+c+n'!K14,0),0)</f>
        <v>0</v>
      </c>
      <c r="L14" s="63">
        <f>IF($C$4="Attiecināmās izmaksas",IF('2a+c+n'!$Q14="A",'2a+c+n'!L14,0),0)</f>
        <v>0</v>
      </c>
      <c r="M14" s="117">
        <f>IF($C$4="Attiecināmās izmaksas",IF('2a+c+n'!$Q14="A",'2a+c+n'!M14,0),0)</f>
        <v>0</v>
      </c>
      <c r="N14" s="117">
        <f>IF($C$4="Attiecināmās izmaksas",IF('2a+c+n'!$Q14="A",'2a+c+n'!N14,0),0)</f>
        <v>0</v>
      </c>
      <c r="O14" s="117">
        <f>IF($C$4="Attiecināmās izmaksas",IF('2a+c+n'!$Q14="A",'2a+c+n'!O14,0),0)</f>
        <v>0</v>
      </c>
      <c r="P14" s="118">
        <f>IF($C$4="Attiecināmās izmaksas",IF('2a+c+n'!$Q14="A",'2a+c+n'!P14,0),0)</f>
        <v>0</v>
      </c>
    </row>
    <row r="15" spans="1:16" ht="20.399999999999999" x14ac:dyDescent="0.2">
      <c r="A15" s="51">
        <f>IF(P15=0,0,IF(COUNTBLANK(P15)=1,0,COUNTA($P$14:P15)))</f>
        <v>0</v>
      </c>
      <c r="B15" s="24" t="str">
        <f>IF($C$4="Attiecināmās izmaksas",IF('2a+c+n'!$Q15="A",'2a+c+n'!B15,0),0)</f>
        <v>02-00000</v>
      </c>
      <c r="C15" s="24" t="str">
        <f>IF($C$4="Attiecināmās izmaksas",IF('2a+c+n'!$Q15="A",'2a+c+n'!C15,0),0)</f>
        <v>Ventilācijas restu/loga demontāža cokolā, utilizācija</v>
      </c>
      <c r="D15" s="24" t="str">
        <f>IF($C$4="Attiecināmās izmaksas",IF('2a+c+n'!$Q15="A",'2a+c+n'!D15,0),0)</f>
        <v>gab</v>
      </c>
      <c r="E15" s="46"/>
      <c r="F15" s="65"/>
      <c r="G15" s="119"/>
      <c r="H15" s="119">
        <f>IF($C$4="Attiecināmās izmaksas",IF('2a+c+n'!$Q15="A",'2a+c+n'!H15,0),0)</f>
        <v>0</v>
      </c>
      <c r="I15" s="119"/>
      <c r="J15" s="119"/>
      <c r="K15" s="120">
        <f>IF($C$4="Attiecināmās izmaksas",IF('2a+c+n'!$Q15="A",'2a+c+n'!K15,0),0)</f>
        <v>0</v>
      </c>
      <c r="L15" s="65">
        <f>IF($C$4="Attiecināmās izmaksas",IF('2a+c+n'!$Q15="A",'2a+c+n'!L15,0),0)</f>
        <v>0</v>
      </c>
      <c r="M15" s="119">
        <f>IF($C$4="Attiecināmās izmaksas",IF('2a+c+n'!$Q15="A",'2a+c+n'!M15,0),0)</f>
        <v>0</v>
      </c>
      <c r="N15" s="119">
        <f>IF($C$4="Attiecināmās izmaksas",IF('2a+c+n'!$Q15="A",'2a+c+n'!N15,0),0)</f>
        <v>0</v>
      </c>
      <c r="O15" s="119">
        <f>IF($C$4="Attiecināmās izmaksas",IF('2a+c+n'!$Q15="A",'2a+c+n'!O15,0),0)</f>
        <v>0</v>
      </c>
      <c r="P15" s="120">
        <f>IF($C$4="Attiecināmās izmaksas",IF('2a+c+n'!$Q15="A",'2a+c+n'!P15,0),0)</f>
        <v>0</v>
      </c>
    </row>
    <row r="16" spans="1:16" ht="20.399999999999999" x14ac:dyDescent="0.2">
      <c r="A16" s="51">
        <f>IF(P16=0,0,IF(COUNTBLANK(P16)=1,0,COUNTA($P$14:P16)))</f>
        <v>0</v>
      </c>
      <c r="B16" s="24" t="str">
        <f>IF($C$4="Attiecināmās izmaksas",IF('2a+c+n'!$Q16="A",'2a+c+n'!B16,0),0)</f>
        <v>02-00000</v>
      </c>
      <c r="C16" s="24" t="str">
        <f>IF($C$4="Attiecināmās izmaksas",IF('2a+c+n'!$Q16="A",'2a+c+n'!C16,0),0)</f>
        <v>Esoša jumta seguma demontāža</v>
      </c>
      <c r="D16" s="24" t="str">
        <f>IF($C$4="Attiecināmās izmaksas",IF('2a+c+n'!$Q16="A",'2a+c+n'!D16,0),0)</f>
        <v>m2</v>
      </c>
      <c r="E16" s="46"/>
      <c r="F16" s="65"/>
      <c r="G16" s="119"/>
      <c r="H16" s="119">
        <f>IF($C$4="Attiecināmās izmaksas",IF('2a+c+n'!$Q16="A",'2a+c+n'!H16,0),0)</f>
        <v>0</v>
      </c>
      <c r="I16" s="119"/>
      <c r="J16" s="119"/>
      <c r="K16" s="120">
        <f>IF($C$4="Attiecināmās izmaksas",IF('2a+c+n'!$Q16="A",'2a+c+n'!K16,0),0)</f>
        <v>0</v>
      </c>
      <c r="L16" s="65">
        <f>IF($C$4="Attiecināmās izmaksas",IF('2a+c+n'!$Q16="A",'2a+c+n'!L16,0),0)</f>
        <v>0</v>
      </c>
      <c r="M16" s="119">
        <f>IF($C$4="Attiecināmās izmaksas",IF('2a+c+n'!$Q16="A",'2a+c+n'!M16,0),0)</f>
        <v>0</v>
      </c>
      <c r="N16" s="119">
        <f>IF($C$4="Attiecināmās izmaksas",IF('2a+c+n'!$Q16="A",'2a+c+n'!N16,0),0)</f>
        <v>0</v>
      </c>
      <c r="O16" s="119">
        <f>IF($C$4="Attiecināmās izmaksas",IF('2a+c+n'!$Q16="A",'2a+c+n'!O16,0),0)</f>
        <v>0</v>
      </c>
      <c r="P16" s="120">
        <f>IF($C$4="Attiecināmās izmaksas",IF('2a+c+n'!$Q16="A",'2a+c+n'!P16,0),0)</f>
        <v>0</v>
      </c>
    </row>
    <row r="17" spans="1:16" ht="20.399999999999999" x14ac:dyDescent="0.2">
      <c r="A17" s="51">
        <f>IF(P17=0,0,IF(COUNTBLANK(P17)=1,0,COUNTA($P$14:P17)))</f>
        <v>0</v>
      </c>
      <c r="B17" s="24" t="str">
        <f>IF($C$4="Attiecināmās izmaksas",IF('2a+c+n'!$Q17="A",'2a+c+n'!B17,0),0)</f>
        <v>02-00000</v>
      </c>
      <c r="C17" s="24" t="str">
        <f>IF($C$4="Attiecināmās izmaksas",IF('2a+c+n'!$Q17="A",'2a+c+n'!C17,0),0)</f>
        <v>Esošo palodžu demontāža fasādē logiem un lodžijām, utilizācija</v>
      </c>
      <c r="D17" s="24" t="str">
        <f>IF($C$4="Attiecināmās izmaksas",IF('2a+c+n'!$Q17="A",'2a+c+n'!D17,0),0)</f>
        <v>tm</v>
      </c>
      <c r="E17" s="46"/>
      <c r="F17" s="65"/>
      <c r="G17" s="119"/>
      <c r="H17" s="119">
        <f>IF($C$4="Attiecināmās izmaksas",IF('2a+c+n'!$Q17="A",'2a+c+n'!H17,0),0)</f>
        <v>0</v>
      </c>
      <c r="I17" s="119"/>
      <c r="J17" s="119"/>
      <c r="K17" s="120">
        <f>IF($C$4="Attiecināmās izmaksas",IF('2a+c+n'!$Q17="A",'2a+c+n'!K17,0),0)</f>
        <v>0</v>
      </c>
      <c r="L17" s="65">
        <f>IF($C$4="Attiecināmās izmaksas",IF('2a+c+n'!$Q17="A",'2a+c+n'!L17,0),0)</f>
        <v>0</v>
      </c>
      <c r="M17" s="119">
        <f>IF($C$4="Attiecināmās izmaksas",IF('2a+c+n'!$Q17="A",'2a+c+n'!M17,0),0)</f>
        <v>0</v>
      </c>
      <c r="N17" s="119">
        <f>IF($C$4="Attiecināmās izmaksas",IF('2a+c+n'!$Q17="A",'2a+c+n'!N17,0),0)</f>
        <v>0</v>
      </c>
      <c r="O17" s="119">
        <f>IF($C$4="Attiecināmās izmaksas",IF('2a+c+n'!$Q17="A",'2a+c+n'!O17,0),0)</f>
        <v>0</v>
      </c>
      <c r="P17" s="120">
        <f>IF($C$4="Attiecināmās izmaksas",IF('2a+c+n'!$Q17="A",'2a+c+n'!P17,0),0)</f>
        <v>0</v>
      </c>
    </row>
    <row r="18" spans="1:16" ht="20.399999999999999" x14ac:dyDescent="0.2">
      <c r="A18" s="51">
        <f>IF(P18=0,0,IF(COUNTBLANK(P18)=1,0,COUNTA($P$14:P18)))</f>
        <v>0</v>
      </c>
      <c r="B18" s="24" t="str">
        <f>IF($C$4="Attiecināmās izmaksas",IF('2a+c+n'!$Q18="A",'2a+c+n'!B18,0),0)</f>
        <v>02-00000</v>
      </c>
      <c r="C18" s="24" t="str">
        <f>IF($C$4="Attiecināmās izmaksas",IF('2a+c+n'!$Q18="A",'2a+c+n'!C18,0),0)</f>
        <v>Veco logu demontāža, t.sk. iekšējās palodzes, utilizācija</v>
      </c>
      <c r="D18" s="24" t="str">
        <f>IF($C$4="Attiecināmās izmaksas",IF('2a+c+n'!$Q18="A",'2a+c+n'!D18,0),0)</f>
        <v>gab</v>
      </c>
      <c r="E18" s="46"/>
      <c r="F18" s="65"/>
      <c r="G18" s="119"/>
      <c r="H18" s="119">
        <f>IF($C$4="Attiecināmās izmaksas",IF('2a+c+n'!$Q18="A",'2a+c+n'!H18,0),0)</f>
        <v>0</v>
      </c>
      <c r="I18" s="119"/>
      <c r="J18" s="119"/>
      <c r="K18" s="120">
        <f>IF($C$4="Attiecināmās izmaksas",IF('2a+c+n'!$Q18="A",'2a+c+n'!K18,0),0)</f>
        <v>0</v>
      </c>
      <c r="L18" s="65">
        <f>IF($C$4="Attiecināmās izmaksas",IF('2a+c+n'!$Q18="A",'2a+c+n'!L18,0),0)</f>
        <v>0</v>
      </c>
      <c r="M18" s="119">
        <f>IF($C$4="Attiecināmās izmaksas",IF('2a+c+n'!$Q18="A",'2a+c+n'!M18,0),0)</f>
        <v>0</v>
      </c>
      <c r="N18" s="119">
        <f>IF($C$4="Attiecināmās izmaksas",IF('2a+c+n'!$Q18="A",'2a+c+n'!N18,0),0)</f>
        <v>0</v>
      </c>
      <c r="O18" s="119">
        <f>IF($C$4="Attiecināmās izmaksas",IF('2a+c+n'!$Q18="A",'2a+c+n'!O18,0),0)</f>
        <v>0</v>
      </c>
      <c r="P18" s="120">
        <f>IF($C$4="Attiecināmās izmaksas",IF('2a+c+n'!$Q18="A",'2a+c+n'!P18,0),0)</f>
        <v>0</v>
      </c>
    </row>
    <row r="19" spans="1:16" ht="20.399999999999999" x14ac:dyDescent="0.2">
      <c r="A19" s="51">
        <f>IF(P19=0,0,IF(COUNTBLANK(P19)=1,0,COUNTA($P$14:P19)))</f>
        <v>0</v>
      </c>
      <c r="B19" s="24" t="str">
        <f>IF($C$4="Attiecināmās izmaksas",IF('2a+c+n'!$Q19="A",'2a+c+n'!B19,0),0)</f>
        <v>02-00000</v>
      </c>
      <c r="C19" s="24" t="str">
        <f>IF($C$4="Attiecināmās izmaksas",IF('2a+c+n'!$Q19="A",'2a+c+n'!C19,0),0)</f>
        <v>Lodžiju stiklojuma demontāža, utilizācija</v>
      </c>
      <c r="D19" s="24" t="str">
        <f>IF($C$4="Attiecināmās izmaksas",IF('2a+c+n'!$Q19="A",'2a+c+n'!D19,0),0)</f>
        <v>gab</v>
      </c>
      <c r="E19" s="46"/>
      <c r="F19" s="65"/>
      <c r="G19" s="119"/>
      <c r="H19" s="119">
        <f>IF($C$4="Attiecināmās izmaksas",IF('2a+c+n'!$Q19="A",'2a+c+n'!H19,0),0)</f>
        <v>0</v>
      </c>
      <c r="I19" s="119"/>
      <c r="J19" s="119"/>
      <c r="K19" s="120">
        <f>IF($C$4="Attiecināmās izmaksas",IF('2a+c+n'!$Q19="A",'2a+c+n'!K19,0),0)</f>
        <v>0</v>
      </c>
      <c r="L19" s="65">
        <f>IF($C$4="Attiecināmās izmaksas",IF('2a+c+n'!$Q19="A",'2a+c+n'!L19,0),0)</f>
        <v>0</v>
      </c>
      <c r="M19" s="119">
        <f>IF($C$4="Attiecināmās izmaksas",IF('2a+c+n'!$Q19="A",'2a+c+n'!M19,0),0)</f>
        <v>0</v>
      </c>
      <c r="N19" s="119">
        <f>IF($C$4="Attiecināmās izmaksas",IF('2a+c+n'!$Q19="A",'2a+c+n'!N19,0),0)</f>
        <v>0</v>
      </c>
      <c r="O19" s="119">
        <f>IF($C$4="Attiecināmās izmaksas",IF('2a+c+n'!$Q19="A",'2a+c+n'!O19,0),0)</f>
        <v>0</v>
      </c>
      <c r="P19" s="120">
        <f>IF($C$4="Attiecināmās izmaksas",IF('2a+c+n'!$Q19="A",'2a+c+n'!P19,0),0)</f>
        <v>0</v>
      </c>
    </row>
    <row r="20" spans="1:16" ht="20.399999999999999" x14ac:dyDescent="0.2">
      <c r="A20" s="51">
        <f>IF(P20=0,0,IF(COUNTBLANK(P20)=1,0,COUNTA($P$14:P20)))</f>
        <v>0</v>
      </c>
      <c r="B20" s="24" t="str">
        <f>IF($C$4="Attiecināmās izmaksas",IF('2a+c+n'!$Q20="A",'2a+c+n'!B20,0),0)</f>
        <v>02-00000</v>
      </c>
      <c r="C20" s="24" t="str">
        <f>IF($C$4="Attiecināmās izmaksas",IF('2a+c+n'!$Q20="A",'2a+c+n'!C20,0),0)</f>
        <v>Veco durvju un koka karkasa demontāža, utilizācija</v>
      </c>
      <c r="D20" s="24" t="str">
        <f>IF($C$4="Attiecināmās izmaksas",IF('2a+c+n'!$Q20="A",'2a+c+n'!D20,0),0)</f>
        <v>gab</v>
      </c>
      <c r="E20" s="46"/>
      <c r="F20" s="65"/>
      <c r="G20" s="119"/>
      <c r="H20" s="119">
        <f>IF($C$4="Attiecināmās izmaksas",IF('2a+c+n'!$Q20="A",'2a+c+n'!H20,0),0)</f>
        <v>0</v>
      </c>
      <c r="I20" s="119"/>
      <c r="J20" s="119"/>
      <c r="K20" s="120">
        <f>IF($C$4="Attiecināmās izmaksas",IF('2a+c+n'!$Q20="A",'2a+c+n'!K20,0),0)</f>
        <v>0</v>
      </c>
      <c r="L20" s="65">
        <f>IF($C$4="Attiecināmās izmaksas",IF('2a+c+n'!$Q20="A",'2a+c+n'!L20,0),0)</f>
        <v>0</v>
      </c>
      <c r="M20" s="119">
        <f>IF($C$4="Attiecināmās izmaksas",IF('2a+c+n'!$Q20="A",'2a+c+n'!M20,0),0)</f>
        <v>0</v>
      </c>
      <c r="N20" s="119">
        <f>IF($C$4="Attiecināmās izmaksas",IF('2a+c+n'!$Q20="A",'2a+c+n'!N20,0),0)</f>
        <v>0</v>
      </c>
      <c r="O20" s="119">
        <f>IF($C$4="Attiecināmās izmaksas",IF('2a+c+n'!$Q20="A",'2a+c+n'!O20,0),0)</f>
        <v>0</v>
      </c>
      <c r="P20" s="120">
        <f>IF($C$4="Attiecināmās izmaksas",IF('2a+c+n'!$Q20="A",'2a+c+n'!P20,0),0)</f>
        <v>0</v>
      </c>
    </row>
    <row r="21" spans="1:16" ht="20.399999999999999" x14ac:dyDescent="0.2">
      <c r="A21" s="51">
        <f>IF(P21=0,0,IF(COUNTBLANK(P21)=1,0,COUNTA($P$14:P21)))</f>
        <v>0</v>
      </c>
      <c r="B21" s="24" t="str">
        <f>IF($C$4="Attiecināmās izmaksas",IF('2a+c+n'!$Q21="A",'2a+c+n'!B21,0),0)</f>
        <v>02-00000</v>
      </c>
      <c r="C21" s="24" t="str">
        <f>IF($C$4="Attiecināmās izmaksas",IF('2a+c+n'!$Q21="A",'2a+c+n'!C21,0),0)</f>
        <v>Lodžiju ekrānu demontāža, utilizācija</v>
      </c>
      <c r="D21" s="24" t="str">
        <f>IF($C$4="Attiecināmās izmaksas",IF('2a+c+n'!$Q21="A",'2a+c+n'!D21,0),0)</f>
        <v>m2</v>
      </c>
      <c r="E21" s="46"/>
      <c r="F21" s="65"/>
      <c r="G21" s="119"/>
      <c r="H21" s="119">
        <f>IF($C$4="Attiecināmās izmaksas",IF('2a+c+n'!$Q21="A",'2a+c+n'!H21,0),0)</f>
        <v>0</v>
      </c>
      <c r="I21" s="119"/>
      <c r="J21" s="119"/>
      <c r="K21" s="120">
        <f>IF($C$4="Attiecināmās izmaksas",IF('2a+c+n'!$Q21="A",'2a+c+n'!K21,0),0)</f>
        <v>0</v>
      </c>
      <c r="L21" s="65">
        <f>IF($C$4="Attiecināmās izmaksas",IF('2a+c+n'!$Q21="A",'2a+c+n'!L21,0),0)</f>
        <v>0</v>
      </c>
      <c r="M21" s="119">
        <f>IF($C$4="Attiecināmās izmaksas",IF('2a+c+n'!$Q21="A",'2a+c+n'!M21,0),0)</f>
        <v>0</v>
      </c>
      <c r="N21" s="119">
        <f>IF($C$4="Attiecināmās izmaksas",IF('2a+c+n'!$Q21="A",'2a+c+n'!N21,0),0)</f>
        <v>0</v>
      </c>
      <c r="O21" s="119">
        <f>IF($C$4="Attiecināmās izmaksas",IF('2a+c+n'!$Q21="A",'2a+c+n'!O21,0),0)</f>
        <v>0</v>
      </c>
      <c r="P21" s="120">
        <f>IF($C$4="Attiecināmās izmaksas",IF('2a+c+n'!$Q21="A",'2a+c+n'!P21,0),0)</f>
        <v>0</v>
      </c>
    </row>
    <row r="22" spans="1:16" x14ac:dyDescent="0.2">
      <c r="A22" s="51">
        <f>IF(P22=0,0,IF(COUNTBLANK(P22)=1,0,COUNTA($P$14:P22)))</f>
        <v>0</v>
      </c>
      <c r="B22" s="24">
        <f>IF($C$4="Attiecināmās izmaksas",IF('2a+c+n'!$Q22="A",'2a+c+n'!B22,0),0)</f>
        <v>0</v>
      </c>
      <c r="C22" s="24">
        <f>IF($C$4="Attiecināmās izmaksas",IF('2a+c+n'!$Q22="A",'2a+c+n'!C22,0),0)</f>
        <v>0</v>
      </c>
      <c r="D22" s="24">
        <f>IF($C$4="Attiecināmās izmaksas",IF('2a+c+n'!$Q22="A",'2a+c+n'!D22,0),0)</f>
        <v>0</v>
      </c>
      <c r="E22" s="46"/>
      <c r="F22" s="65"/>
      <c r="G22" s="119"/>
      <c r="H22" s="119">
        <f>IF($C$4="Attiecināmās izmaksas",IF('2a+c+n'!$Q22="A",'2a+c+n'!H22,0),0)</f>
        <v>0</v>
      </c>
      <c r="I22" s="119"/>
      <c r="J22" s="119"/>
      <c r="K22" s="120">
        <f>IF($C$4="Attiecināmās izmaksas",IF('2a+c+n'!$Q22="A",'2a+c+n'!K22,0),0)</f>
        <v>0</v>
      </c>
      <c r="L22" s="65">
        <f>IF($C$4="Attiecināmās izmaksas",IF('2a+c+n'!$Q22="A",'2a+c+n'!L22,0),0)</f>
        <v>0</v>
      </c>
      <c r="M22" s="119">
        <f>IF($C$4="Attiecināmās izmaksas",IF('2a+c+n'!$Q22="A",'2a+c+n'!M22,0),0)</f>
        <v>0</v>
      </c>
      <c r="N22" s="119">
        <f>IF($C$4="Attiecināmās izmaksas",IF('2a+c+n'!$Q22="A",'2a+c+n'!N22,0),0)</f>
        <v>0</v>
      </c>
      <c r="O22" s="119">
        <f>IF($C$4="Attiecināmās izmaksas",IF('2a+c+n'!$Q22="A",'2a+c+n'!O22,0),0)</f>
        <v>0</v>
      </c>
      <c r="P22" s="120">
        <f>IF($C$4="Attiecināmās izmaksas",IF('2a+c+n'!$Q22="A",'2a+c+n'!P22,0),0)</f>
        <v>0</v>
      </c>
    </row>
    <row r="23" spans="1:16" x14ac:dyDescent="0.2">
      <c r="A23" s="51">
        <f>IF(P23=0,0,IF(COUNTBLANK(P23)=1,0,COUNTA($P$14:P23)))</f>
        <v>0</v>
      </c>
      <c r="B23" s="24">
        <f>IF($C$4="Attiecināmās izmaksas",IF('2a+c+n'!$Q23="A",'2a+c+n'!B23,0),0)</f>
        <v>0</v>
      </c>
      <c r="C23" s="24">
        <f>IF($C$4="Attiecināmās izmaksas",IF('2a+c+n'!$Q23="A",'2a+c+n'!C23,0),0)</f>
        <v>0</v>
      </c>
      <c r="D23" s="24">
        <f>IF($C$4="Attiecināmās izmaksas",IF('2a+c+n'!$Q23="A",'2a+c+n'!D23,0),0)</f>
        <v>0</v>
      </c>
      <c r="E23" s="46"/>
      <c r="F23" s="65"/>
      <c r="G23" s="119"/>
      <c r="H23" s="119">
        <f>IF($C$4="Attiecināmās izmaksas",IF('2a+c+n'!$Q23="A",'2a+c+n'!H23,0),0)</f>
        <v>0</v>
      </c>
      <c r="I23" s="119"/>
      <c r="J23" s="119"/>
      <c r="K23" s="120">
        <f>IF($C$4="Attiecināmās izmaksas",IF('2a+c+n'!$Q23="A",'2a+c+n'!K23,0),0)</f>
        <v>0</v>
      </c>
      <c r="L23" s="65">
        <f>IF($C$4="Attiecināmās izmaksas",IF('2a+c+n'!$Q23="A",'2a+c+n'!L23,0),0)</f>
        <v>0</v>
      </c>
      <c r="M23" s="119">
        <f>IF($C$4="Attiecināmās izmaksas",IF('2a+c+n'!$Q23="A",'2a+c+n'!M23,0),0)</f>
        <v>0</v>
      </c>
      <c r="N23" s="119">
        <f>IF($C$4="Attiecināmās izmaksas",IF('2a+c+n'!$Q23="A",'2a+c+n'!N23,0),0)</f>
        <v>0</v>
      </c>
      <c r="O23" s="119">
        <f>IF($C$4="Attiecināmās izmaksas",IF('2a+c+n'!$Q23="A",'2a+c+n'!O23,0),0)</f>
        <v>0</v>
      </c>
      <c r="P23" s="120">
        <f>IF($C$4="Attiecināmās izmaksas",IF('2a+c+n'!$Q23="A",'2a+c+n'!P23,0),0)</f>
        <v>0</v>
      </c>
    </row>
    <row r="24" spans="1:16" x14ac:dyDescent="0.2">
      <c r="A24" s="51">
        <f>IF(P24=0,0,IF(COUNTBLANK(P24)=1,0,COUNTA($P$14:P24)))</f>
        <v>0</v>
      </c>
      <c r="B24" s="24">
        <f>IF($C$4="Attiecināmās izmaksas",IF('2a+c+n'!$Q24="A",'2a+c+n'!B24,0),0)</f>
        <v>0</v>
      </c>
      <c r="C24" s="24">
        <f>IF($C$4="Attiecināmās izmaksas",IF('2a+c+n'!$Q24="A",'2a+c+n'!C24,0),0)</f>
        <v>0</v>
      </c>
      <c r="D24" s="24">
        <f>IF($C$4="Attiecināmās izmaksas",IF('2a+c+n'!$Q24="A",'2a+c+n'!D24,0),0)</f>
        <v>0</v>
      </c>
      <c r="E24" s="46"/>
      <c r="F24" s="65"/>
      <c r="G24" s="119"/>
      <c r="H24" s="119">
        <f>IF($C$4="Attiecināmās izmaksas",IF('2a+c+n'!$Q24="A",'2a+c+n'!H24,0),0)</f>
        <v>0</v>
      </c>
      <c r="I24" s="119"/>
      <c r="J24" s="119"/>
      <c r="K24" s="120">
        <f>IF($C$4="Attiecināmās izmaksas",IF('2a+c+n'!$Q24="A",'2a+c+n'!K24,0),0)</f>
        <v>0</v>
      </c>
      <c r="L24" s="65">
        <f>IF($C$4="Attiecināmās izmaksas",IF('2a+c+n'!$Q24="A",'2a+c+n'!L24,0),0)</f>
        <v>0</v>
      </c>
      <c r="M24" s="119">
        <f>IF($C$4="Attiecināmās izmaksas",IF('2a+c+n'!$Q24="A",'2a+c+n'!M24,0),0)</f>
        <v>0</v>
      </c>
      <c r="N24" s="119">
        <f>IF($C$4="Attiecināmās izmaksas",IF('2a+c+n'!$Q24="A",'2a+c+n'!N24,0),0)</f>
        <v>0</v>
      </c>
      <c r="O24" s="119">
        <f>IF($C$4="Attiecināmās izmaksas",IF('2a+c+n'!$Q24="A",'2a+c+n'!O24,0),0)</f>
        <v>0</v>
      </c>
      <c r="P24" s="120">
        <f>IF($C$4="Attiecināmās izmaksas",IF('2a+c+n'!$Q24="A",'2a+c+n'!P24,0),0)</f>
        <v>0</v>
      </c>
    </row>
    <row r="25" spans="1:16" ht="20.399999999999999" x14ac:dyDescent="0.2">
      <c r="A25" s="51">
        <f>IF(P25=0,0,IF(COUNTBLANK(P25)=1,0,COUNTA($P$14:P25)))</f>
        <v>0</v>
      </c>
      <c r="B25" s="24" t="str">
        <f>IF($C$4="Attiecināmās izmaksas",IF('2a+c+n'!$Q25="A",'2a+c+n'!B25,0),0)</f>
        <v>02-00000</v>
      </c>
      <c r="C25" s="24" t="str">
        <f>IF($C$4="Attiecināmās izmaksas",IF('2a+c+n'!$Q25="A",'2a+c+n'!C25,0),0)</f>
        <v>Koka starplogu karkasa demontāža, utilizācija</v>
      </c>
      <c r="D25" s="24" t="str">
        <f>IF($C$4="Attiecināmās izmaksas",IF('2a+c+n'!$Q25="A",'2a+c+n'!D25,0),0)</f>
        <v>m2</v>
      </c>
      <c r="E25" s="46"/>
      <c r="F25" s="65"/>
      <c r="G25" s="119"/>
      <c r="H25" s="119">
        <f>IF($C$4="Attiecināmās izmaksas",IF('2a+c+n'!$Q25="A",'2a+c+n'!H25,0),0)</f>
        <v>0</v>
      </c>
      <c r="I25" s="119"/>
      <c r="J25" s="119"/>
      <c r="K25" s="120">
        <f>IF($C$4="Attiecināmās izmaksas",IF('2a+c+n'!$Q25="A",'2a+c+n'!K25,0),0)</f>
        <v>0</v>
      </c>
      <c r="L25" s="65">
        <f>IF($C$4="Attiecināmās izmaksas",IF('2a+c+n'!$Q25="A",'2a+c+n'!L25,0),0)</f>
        <v>0</v>
      </c>
      <c r="M25" s="119">
        <f>IF($C$4="Attiecināmās izmaksas",IF('2a+c+n'!$Q25="A",'2a+c+n'!M25,0),0)</f>
        <v>0</v>
      </c>
      <c r="N25" s="119">
        <f>IF($C$4="Attiecināmās izmaksas",IF('2a+c+n'!$Q25="A",'2a+c+n'!N25,0),0)</f>
        <v>0</v>
      </c>
      <c r="O25" s="119">
        <f>IF($C$4="Attiecināmās izmaksas",IF('2a+c+n'!$Q25="A",'2a+c+n'!O25,0),0)</f>
        <v>0</v>
      </c>
      <c r="P25" s="120">
        <f>IF($C$4="Attiecināmās izmaksas",IF('2a+c+n'!$Q25="A",'2a+c+n'!P25,0),0)</f>
        <v>0</v>
      </c>
    </row>
    <row r="26" spans="1:16" ht="20.399999999999999" x14ac:dyDescent="0.2">
      <c r="A26" s="51">
        <f>IF(P26=0,0,IF(COUNTBLANK(P26)=1,0,COUNTA($P$14:P26)))</f>
        <v>0</v>
      </c>
      <c r="B26" s="24" t="str">
        <f>IF($C$4="Attiecināmās izmaksas",IF('2a+c+n'!$Q26="A",'2a+c+n'!B26,0),0)</f>
        <v>02-00000</v>
      </c>
      <c r="C26" s="24" t="str">
        <f>IF($C$4="Attiecināmās izmaksas",IF('2a+c+n'!$Q26="A",'2a+c+n'!C26,0),0)</f>
        <v>Stikla bloku un koka sienu demontāža, utilizācija</v>
      </c>
      <c r="D26" s="24" t="str">
        <f>IF($C$4="Attiecināmās izmaksas",IF('2a+c+n'!$Q26="A",'2a+c+n'!D26,0),0)</f>
        <v>m2</v>
      </c>
      <c r="E26" s="46"/>
      <c r="F26" s="65"/>
      <c r="G26" s="119"/>
      <c r="H26" s="119">
        <f>IF($C$4="Attiecināmās izmaksas",IF('2a+c+n'!$Q26="A",'2a+c+n'!H26,0),0)</f>
        <v>0</v>
      </c>
      <c r="I26" s="119"/>
      <c r="J26" s="119"/>
      <c r="K26" s="120">
        <f>IF($C$4="Attiecināmās izmaksas",IF('2a+c+n'!$Q26="A",'2a+c+n'!K26,0),0)</f>
        <v>0</v>
      </c>
      <c r="L26" s="65">
        <f>IF($C$4="Attiecināmās izmaksas",IF('2a+c+n'!$Q26="A",'2a+c+n'!L26,0),0)</f>
        <v>0</v>
      </c>
      <c r="M26" s="119">
        <f>IF($C$4="Attiecināmās izmaksas",IF('2a+c+n'!$Q26="A",'2a+c+n'!M26,0),0)</f>
        <v>0</v>
      </c>
      <c r="N26" s="119">
        <f>IF($C$4="Attiecināmās izmaksas",IF('2a+c+n'!$Q26="A",'2a+c+n'!N26,0),0)</f>
        <v>0</v>
      </c>
      <c r="O26" s="119">
        <f>IF($C$4="Attiecināmās izmaksas",IF('2a+c+n'!$Q26="A",'2a+c+n'!O26,0),0)</f>
        <v>0</v>
      </c>
      <c r="P26" s="120">
        <f>IF($C$4="Attiecināmās izmaksas",IF('2a+c+n'!$Q26="A",'2a+c+n'!P26,0),0)</f>
        <v>0</v>
      </c>
    </row>
    <row r="27" spans="1:16" ht="20.399999999999999" x14ac:dyDescent="0.2">
      <c r="A27" s="51">
        <f>IF(P27=0,0,IF(COUNTBLANK(P27)=1,0,COUNTA($P$14:P27)))</f>
        <v>0</v>
      </c>
      <c r="B27" s="24" t="str">
        <f>IF($C$4="Attiecināmās izmaksas",IF('2a+c+n'!$Q27="A",'2a+c+n'!B27,0),0)</f>
        <v>02-00000</v>
      </c>
      <c r="C27" s="24" t="str">
        <f>IF($C$4="Attiecināmās izmaksas",IF('2a+c+n'!$Q27="A",'2a+c+n'!C27,0),0)</f>
        <v>Lodžijas šķērssienas demontāžā, utilizācija</v>
      </c>
      <c r="D27" s="24" t="str">
        <f>IF($C$4="Attiecināmās izmaksas",IF('2a+c+n'!$Q27="A",'2a+c+n'!D27,0),0)</f>
        <v>gab</v>
      </c>
      <c r="E27" s="46"/>
      <c r="F27" s="65"/>
      <c r="G27" s="119"/>
      <c r="H27" s="119">
        <f>IF($C$4="Attiecināmās izmaksas",IF('2a+c+n'!$Q27="A",'2a+c+n'!H27,0),0)</f>
        <v>0</v>
      </c>
      <c r="I27" s="119"/>
      <c r="J27" s="119"/>
      <c r="K27" s="120">
        <f>IF($C$4="Attiecināmās izmaksas",IF('2a+c+n'!$Q27="A",'2a+c+n'!K27,0),0)</f>
        <v>0</v>
      </c>
      <c r="L27" s="65">
        <f>IF($C$4="Attiecināmās izmaksas",IF('2a+c+n'!$Q27="A",'2a+c+n'!L27,0),0)</f>
        <v>0</v>
      </c>
      <c r="M27" s="119">
        <f>IF($C$4="Attiecināmās izmaksas",IF('2a+c+n'!$Q27="A",'2a+c+n'!M27,0),0)</f>
        <v>0</v>
      </c>
      <c r="N27" s="119">
        <f>IF($C$4="Attiecināmās izmaksas",IF('2a+c+n'!$Q27="A",'2a+c+n'!N27,0),0)</f>
        <v>0</v>
      </c>
      <c r="O27" s="119">
        <f>IF($C$4="Attiecināmās izmaksas",IF('2a+c+n'!$Q27="A",'2a+c+n'!O27,0),0)</f>
        <v>0</v>
      </c>
      <c r="P27" s="120">
        <f>IF($C$4="Attiecināmās izmaksas",IF('2a+c+n'!$Q27="A",'2a+c+n'!P27,0),0)</f>
        <v>0</v>
      </c>
    </row>
    <row r="28" spans="1:16" ht="20.399999999999999" x14ac:dyDescent="0.2">
      <c r="A28" s="51">
        <f>IF(P28=0,0,IF(COUNTBLANK(P28)=1,0,COUNTA($P$14:P28)))</f>
        <v>0</v>
      </c>
      <c r="B28" s="24" t="str">
        <f>IF($C$4="Attiecināmās izmaksas",IF('2a+c+n'!$Q28="A",'2a+c+n'!B28,0),0)</f>
        <v>02-00000</v>
      </c>
      <c r="C28" s="24" t="str">
        <f>IF($C$4="Attiecināmās izmaksas",IF('2a+c+n'!$Q28="A",'2a+c+n'!C28,0),0)</f>
        <v>Betona apmeles demontāža b=700, utilizācija</v>
      </c>
      <c r="D28" s="24" t="str">
        <f>IF($C$4="Attiecināmās izmaksas",IF('2a+c+n'!$Q28="A",'2a+c+n'!D28,0),0)</f>
        <v>tm</v>
      </c>
      <c r="E28" s="46"/>
      <c r="F28" s="65"/>
      <c r="G28" s="119"/>
      <c r="H28" s="119">
        <f>IF($C$4="Attiecināmās izmaksas",IF('2a+c+n'!$Q28="A",'2a+c+n'!H28,0),0)</f>
        <v>0</v>
      </c>
      <c r="I28" s="119"/>
      <c r="J28" s="119"/>
      <c r="K28" s="120">
        <f>IF($C$4="Attiecināmās izmaksas",IF('2a+c+n'!$Q28="A",'2a+c+n'!K28,0),0)</f>
        <v>0</v>
      </c>
      <c r="L28" s="65">
        <f>IF($C$4="Attiecināmās izmaksas",IF('2a+c+n'!$Q28="A",'2a+c+n'!L28,0),0)</f>
        <v>0</v>
      </c>
      <c r="M28" s="119">
        <f>IF($C$4="Attiecināmās izmaksas",IF('2a+c+n'!$Q28="A",'2a+c+n'!M28,0),0)</f>
        <v>0</v>
      </c>
      <c r="N28" s="119">
        <f>IF($C$4="Attiecināmās izmaksas",IF('2a+c+n'!$Q28="A",'2a+c+n'!N28,0),0)</f>
        <v>0</v>
      </c>
      <c r="O28" s="119">
        <f>IF($C$4="Attiecināmās izmaksas",IF('2a+c+n'!$Q28="A",'2a+c+n'!O28,0),0)</f>
        <v>0</v>
      </c>
      <c r="P28" s="120">
        <f>IF($C$4="Attiecināmās izmaksas",IF('2a+c+n'!$Q28="A",'2a+c+n'!P28,0),0)</f>
        <v>0</v>
      </c>
    </row>
    <row r="29" spans="1:16" ht="12" customHeight="1" thickBot="1" x14ac:dyDescent="0.25">
      <c r="A29" s="317" t="s">
        <v>62</v>
      </c>
      <c r="B29" s="318"/>
      <c r="C29" s="318"/>
      <c r="D29" s="318"/>
      <c r="E29" s="318"/>
      <c r="F29" s="318"/>
      <c r="G29" s="318"/>
      <c r="H29" s="318"/>
      <c r="I29" s="318"/>
      <c r="J29" s="318"/>
      <c r="K29" s="319"/>
      <c r="L29" s="130">
        <f>SUM(L14:L28)</f>
        <v>0</v>
      </c>
      <c r="M29" s="131">
        <f>SUM(M14:M28)</f>
        <v>0</v>
      </c>
      <c r="N29" s="131">
        <f>SUM(N14:N28)</f>
        <v>0</v>
      </c>
      <c r="O29" s="131">
        <f>SUM(O14:O28)</f>
        <v>0</v>
      </c>
      <c r="P29" s="132">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C4:I4"/>
    <mergeCell ref="D5:L5"/>
    <mergeCell ref="D6:L6"/>
    <mergeCell ref="D8:L8"/>
    <mergeCell ref="A9:F9"/>
    <mergeCell ref="J9:M9"/>
    <mergeCell ref="N9:O9"/>
    <mergeCell ref="D7:L7"/>
    <mergeCell ref="C38:H38"/>
    <mergeCell ref="L12:P12"/>
    <mergeCell ref="A29:K29"/>
    <mergeCell ref="C32:H32"/>
    <mergeCell ref="C33:H33"/>
    <mergeCell ref="A35:D35"/>
    <mergeCell ref="C37:H37"/>
    <mergeCell ref="A12:A13"/>
    <mergeCell ref="B12:B13"/>
    <mergeCell ref="C12:C13"/>
    <mergeCell ref="D12:D13"/>
    <mergeCell ref="E12:E13"/>
    <mergeCell ref="F12:K12"/>
  </mergeCells>
  <conditionalFormatting sqref="A29:K29">
    <cfRule type="containsText" dxfId="272" priority="4"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271" priority="2" operator="equal">
      <formula>0</formula>
    </cfRule>
  </conditionalFormatting>
  <conditionalFormatting sqref="C2:I2 D5:L8 N9:O9 L29:P29 C32:H32 C37:H37 C40">
    <cfRule type="cellIs" dxfId="270"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1"/>
  <sheetViews>
    <sheetView topLeftCell="A14" workbookViewId="0">
      <selection activeCell="J26" sqref="J2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'2a+c+n'!D1</f>
        <v>2</v>
      </c>
      <c r="E1" s="22"/>
      <c r="F1" s="22"/>
      <c r="G1" s="22"/>
      <c r="H1" s="22"/>
      <c r="I1" s="22"/>
      <c r="J1" s="22"/>
      <c r="N1" s="26"/>
      <c r="O1" s="27"/>
      <c r="P1" s="28"/>
    </row>
    <row r="2" spans="1:16" x14ac:dyDescent="0.2">
      <c r="A2" s="29"/>
      <c r="B2" s="29"/>
      <c r="C2" s="332" t="str">
        <f>'2a+c+n'!C2:I2</f>
        <v>Demontāžas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'2a+c+n'!A9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ht="40.799999999999997" x14ac:dyDescent="0.2">
      <c r="A14" s="50">
        <f>IF(P14=0,0,IF(COUNTBLANK(P14)=1,0,COUNTA($P$14:P14)))</f>
        <v>0</v>
      </c>
      <c r="B14" s="23" t="str">
        <f>IF($C$4="citu pasākumu izmaksas",IF('2a+c+n'!$Q14="C",'2a+c+n'!B14,0))</f>
        <v>02-00000</v>
      </c>
      <c r="C14" s="23" t="str">
        <f>IF($C$4="citu pasākumu izmaksas",IF('2a+c+n'!$Q14="C",'2a+c+n'!C14,0))</f>
        <v>Numurzīmes, hidranta zīmes, karoga turētāja u.c. traucējošo elementu demontāža fasādē, t.sk. esošo satelītandētnu demontāža, vecās zibensaizsardzības demontāža</v>
      </c>
      <c r="D14" s="23" t="str">
        <f>IF($C$4="citu pasākumu izmaksas",IF('2a+c+n'!$Q14="C",'2a+c+n'!D14,0))</f>
        <v>kompl</v>
      </c>
      <c r="E14" s="45"/>
      <c r="F14" s="63"/>
      <c r="G14" s="117"/>
      <c r="H14" s="117">
        <f>IF($C$4="citu pasākumu izmaksas",IF('2a+c+n'!$Q14="C",'2a+c+n'!H14,0))</f>
        <v>0</v>
      </c>
      <c r="I14" s="117"/>
      <c r="J14" s="117"/>
      <c r="K14" s="118">
        <f>IF($C$4="citu pasākumu izmaksas",IF('2a+c+n'!$Q14="C",'2a+c+n'!K14,0))</f>
        <v>0</v>
      </c>
      <c r="L14" s="81">
        <f>IF($C$4="citu pasākumu izmaksas",IF('2a+c+n'!$Q14="C",'2a+c+n'!L14,0))</f>
        <v>0</v>
      </c>
      <c r="M14" s="117">
        <f>IF($C$4="citu pasākumu izmaksas",IF('2a+c+n'!$Q14="C",'2a+c+n'!M14,0))</f>
        <v>0</v>
      </c>
      <c r="N14" s="117">
        <f>IF($C$4="citu pasākumu izmaksas",IF('2a+c+n'!$Q14="C",'2a+c+n'!N14,0))</f>
        <v>0</v>
      </c>
      <c r="O14" s="117">
        <f>IF($C$4="citu pasākumu izmaksas",IF('2a+c+n'!$Q14="C",'2a+c+n'!O14,0))</f>
        <v>0</v>
      </c>
      <c r="P14" s="118">
        <f>IF($C$4="citu pasākumu izmaksas",IF('2a+c+n'!$Q14="C",'2a+c+n'!P14,0))</f>
        <v>0</v>
      </c>
    </row>
    <row r="15" spans="1:16" x14ac:dyDescent="0.2">
      <c r="A15" s="51">
        <f>IF(P15=0,0,IF(COUNTBLANK(P15)=1,0,COUNTA($P$14:P15)))</f>
        <v>0</v>
      </c>
      <c r="B15" s="24">
        <f>IF($C$4="citu pasākumu izmaksas",IF('2a+c+n'!$Q15="C",'2a+c+n'!B15,0))</f>
        <v>0</v>
      </c>
      <c r="C15" s="24">
        <f>IF($C$4="citu pasākumu izmaksas",IF('2a+c+n'!$Q15="C",'2a+c+n'!C15,0))</f>
        <v>0</v>
      </c>
      <c r="D15" s="24">
        <f>IF($C$4="citu pasākumu izmaksas",IF('2a+c+n'!$Q15="C",'2a+c+n'!D15,0))</f>
        <v>0</v>
      </c>
      <c r="E15" s="46"/>
      <c r="F15" s="65"/>
      <c r="G15" s="119"/>
      <c r="H15" s="119">
        <f>IF($C$4="citu pasākumu izmaksas",IF('2a+c+n'!$Q15="C",'2a+c+n'!H15,0))</f>
        <v>0</v>
      </c>
      <c r="I15" s="119"/>
      <c r="J15" s="119"/>
      <c r="K15" s="120">
        <f>IF($C$4="citu pasākumu izmaksas",IF('2a+c+n'!$Q15="C",'2a+c+n'!K15,0))</f>
        <v>0</v>
      </c>
      <c r="L15" s="82">
        <f>IF($C$4="citu pasākumu izmaksas",IF('2a+c+n'!$Q15="C",'2a+c+n'!L15,0))</f>
        <v>0</v>
      </c>
      <c r="M15" s="119">
        <f>IF($C$4="citu pasākumu izmaksas",IF('2a+c+n'!$Q15="C",'2a+c+n'!M15,0))</f>
        <v>0</v>
      </c>
      <c r="N15" s="119">
        <f>IF($C$4="citu pasākumu izmaksas",IF('2a+c+n'!$Q15="C",'2a+c+n'!N15,0))</f>
        <v>0</v>
      </c>
      <c r="O15" s="119">
        <f>IF($C$4="citu pasākumu izmaksas",IF('2a+c+n'!$Q15="C",'2a+c+n'!O15,0))</f>
        <v>0</v>
      </c>
      <c r="P15" s="120">
        <f>IF($C$4="citu pasākumu izmaksas",IF('2a+c+n'!$Q15="C",'2a+c+n'!P15,0))</f>
        <v>0</v>
      </c>
    </row>
    <row r="16" spans="1:16" x14ac:dyDescent="0.2">
      <c r="A16" s="51">
        <f>IF(P16=0,0,IF(COUNTBLANK(P16)=1,0,COUNTA($P$14:P16)))</f>
        <v>0</v>
      </c>
      <c r="B16" s="24">
        <f>IF($C$4="citu pasākumu izmaksas",IF('2a+c+n'!$Q16="C",'2a+c+n'!B16,0))</f>
        <v>0</v>
      </c>
      <c r="C16" s="24">
        <f>IF($C$4="citu pasākumu izmaksas",IF('2a+c+n'!$Q16="C",'2a+c+n'!C16,0))</f>
        <v>0</v>
      </c>
      <c r="D16" s="24">
        <f>IF($C$4="citu pasākumu izmaksas",IF('2a+c+n'!$Q16="C",'2a+c+n'!D16,0))</f>
        <v>0</v>
      </c>
      <c r="E16" s="46"/>
      <c r="F16" s="65"/>
      <c r="G16" s="119"/>
      <c r="H16" s="119">
        <f>IF($C$4="citu pasākumu izmaksas",IF('2a+c+n'!$Q16="C",'2a+c+n'!H16,0))</f>
        <v>0</v>
      </c>
      <c r="I16" s="119"/>
      <c r="J16" s="119"/>
      <c r="K16" s="120">
        <f>IF($C$4="citu pasākumu izmaksas",IF('2a+c+n'!$Q16="C",'2a+c+n'!K16,0))</f>
        <v>0</v>
      </c>
      <c r="L16" s="82">
        <f>IF($C$4="citu pasākumu izmaksas",IF('2a+c+n'!$Q16="C",'2a+c+n'!L16,0))</f>
        <v>0</v>
      </c>
      <c r="M16" s="119">
        <f>IF($C$4="citu pasākumu izmaksas",IF('2a+c+n'!$Q16="C",'2a+c+n'!M16,0))</f>
        <v>0</v>
      </c>
      <c r="N16" s="119">
        <f>IF($C$4="citu pasākumu izmaksas",IF('2a+c+n'!$Q16="C",'2a+c+n'!N16,0))</f>
        <v>0</v>
      </c>
      <c r="O16" s="119">
        <f>IF($C$4="citu pasākumu izmaksas",IF('2a+c+n'!$Q16="C",'2a+c+n'!O16,0))</f>
        <v>0</v>
      </c>
      <c r="P16" s="120">
        <f>IF($C$4="citu pasākumu izmaksas",IF('2a+c+n'!$Q16="C",'2a+c+n'!P16,0))</f>
        <v>0</v>
      </c>
    </row>
    <row r="17" spans="1:16" x14ac:dyDescent="0.2">
      <c r="A17" s="51">
        <f>IF(P17=0,0,IF(COUNTBLANK(P17)=1,0,COUNTA($P$14:P17)))</f>
        <v>0</v>
      </c>
      <c r="B17" s="24">
        <f>IF($C$4="citu pasākumu izmaksas",IF('2a+c+n'!$Q17="C",'2a+c+n'!B17,0))</f>
        <v>0</v>
      </c>
      <c r="C17" s="24">
        <f>IF($C$4="citu pasākumu izmaksas",IF('2a+c+n'!$Q17="C",'2a+c+n'!C17,0))</f>
        <v>0</v>
      </c>
      <c r="D17" s="24">
        <f>IF($C$4="citu pasākumu izmaksas",IF('2a+c+n'!$Q17="C",'2a+c+n'!D17,0))</f>
        <v>0</v>
      </c>
      <c r="E17" s="46"/>
      <c r="F17" s="65"/>
      <c r="G17" s="119"/>
      <c r="H17" s="119">
        <f>IF($C$4="citu pasākumu izmaksas",IF('2a+c+n'!$Q17="C",'2a+c+n'!H17,0))</f>
        <v>0</v>
      </c>
      <c r="I17" s="119"/>
      <c r="J17" s="119"/>
      <c r="K17" s="120">
        <f>IF($C$4="citu pasākumu izmaksas",IF('2a+c+n'!$Q17="C",'2a+c+n'!K17,0))</f>
        <v>0</v>
      </c>
      <c r="L17" s="82">
        <f>IF($C$4="citu pasākumu izmaksas",IF('2a+c+n'!$Q17="C",'2a+c+n'!L17,0))</f>
        <v>0</v>
      </c>
      <c r="M17" s="119">
        <f>IF($C$4="citu pasākumu izmaksas",IF('2a+c+n'!$Q17="C",'2a+c+n'!M17,0))</f>
        <v>0</v>
      </c>
      <c r="N17" s="119">
        <f>IF($C$4="citu pasākumu izmaksas",IF('2a+c+n'!$Q17="C",'2a+c+n'!N17,0))</f>
        <v>0</v>
      </c>
      <c r="O17" s="119">
        <f>IF($C$4="citu pasākumu izmaksas",IF('2a+c+n'!$Q17="C",'2a+c+n'!O17,0))</f>
        <v>0</v>
      </c>
      <c r="P17" s="120">
        <f>IF($C$4="citu pasākumu izmaksas",IF('2a+c+n'!$Q17="C",'2a+c+n'!P17,0))</f>
        <v>0</v>
      </c>
    </row>
    <row r="18" spans="1:16" x14ac:dyDescent="0.2">
      <c r="A18" s="51">
        <f>IF(P18=0,0,IF(COUNTBLANK(P18)=1,0,COUNTA($P$14:P18)))</f>
        <v>0</v>
      </c>
      <c r="B18" s="24">
        <f>IF($C$4="citu pasākumu izmaksas",IF('2a+c+n'!$Q18="C",'2a+c+n'!B18,0))</f>
        <v>0</v>
      </c>
      <c r="C18" s="24">
        <f>IF($C$4="citu pasākumu izmaksas",IF('2a+c+n'!$Q18="C",'2a+c+n'!C18,0))</f>
        <v>0</v>
      </c>
      <c r="D18" s="24">
        <f>IF($C$4="citu pasākumu izmaksas",IF('2a+c+n'!$Q18="C",'2a+c+n'!D18,0))</f>
        <v>0</v>
      </c>
      <c r="E18" s="46"/>
      <c r="F18" s="65"/>
      <c r="G18" s="119"/>
      <c r="H18" s="119">
        <f>IF($C$4="citu pasākumu izmaksas",IF('2a+c+n'!$Q18="C",'2a+c+n'!H18,0))</f>
        <v>0</v>
      </c>
      <c r="I18" s="119"/>
      <c r="J18" s="119"/>
      <c r="K18" s="120">
        <f>IF($C$4="citu pasākumu izmaksas",IF('2a+c+n'!$Q18="C",'2a+c+n'!K18,0))</f>
        <v>0</v>
      </c>
      <c r="L18" s="82">
        <f>IF($C$4="citu pasākumu izmaksas",IF('2a+c+n'!$Q18="C",'2a+c+n'!L18,0))</f>
        <v>0</v>
      </c>
      <c r="M18" s="119">
        <f>IF($C$4="citu pasākumu izmaksas",IF('2a+c+n'!$Q18="C",'2a+c+n'!M18,0))</f>
        <v>0</v>
      </c>
      <c r="N18" s="119">
        <f>IF($C$4="citu pasākumu izmaksas",IF('2a+c+n'!$Q18="C",'2a+c+n'!N18,0))</f>
        <v>0</v>
      </c>
      <c r="O18" s="119">
        <f>IF($C$4="citu pasākumu izmaksas",IF('2a+c+n'!$Q18="C",'2a+c+n'!O18,0))</f>
        <v>0</v>
      </c>
      <c r="P18" s="120">
        <f>IF($C$4="citu pasākumu izmaksas",IF('2a+c+n'!$Q18="C",'2a+c+n'!P18,0))</f>
        <v>0</v>
      </c>
    </row>
    <row r="19" spans="1:16" x14ac:dyDescent="0.2">
      <c r="A19" s="51">
        <f>IF(P19=0,0,IF(COUNTBLANK(P19)=1,0,COUNTA($P$14:P19)))</f>
        <v>0</v>
      </c>
      <c r="B19" s="24">
        <f>IF($C$4="citu pasākumu izmaksas",IF('2a+c+n'!$Q19="C",'2a+c+n'!B19,0))</f>
        <v>0</v>
      </c>
      <c r="C19" s="24">
        <f>IF($C$4="citu pasākumu izmaksas",IF('2a+c+n'!$Q19="C",'2a+c+n'!C19,0))</f>
        <v>0</v>
      </c>
      <c r="D19" s="24">
        <f>IF($C$4="citu pasākumu izmaksas",IF('2a+c+n'!$Q19="C",'2a+c+n'!D19,0))</f>
        <v>0</v>
      </c>
      <c r="E19" s="46"/>
      <c r="F19" s="65"/>
      <c r="G19" s="119"/>
      <c r="H19" s="119">
        <f>IF($C$4="citu pasākumu izmaksas",IF('2a+c+n'!$Q19="C",'2a+c+n'!H19,0))</f>
        <v>0</v>
      </c>
      <c r="I19" s="119"/>
      <c r="J19" s="119"/>
      <c r="K19" s="120">
        <f>IF($C$4="citu pasākumu izmaksas",IF('2a+c+n'!$Q19="C",'2a+c+n'!K19,0))</f>
        <v>0</v>
      </c>
      <c r="L19" s="82">
        <f>IF($C$4="citu pasākumu izmaksas",IF('2a+c+n'!$Q19="C",'2a+c+n'!L19,0))</f>
        <v>0</v>
      </c>
      <c r="M19" s="119">
        <f>IF($C$4="citu pasākumu izmaksas",IF('2a+c+n'!$Q19="C",'2a+c+n'!M19,0))</f>
        <v>0</v>
      </c>
      <c r="N19" s="119">
        <f>IF($C$4="citu pasākumu izmaksas",IF('2a+c+n'!$Q19="C",'2a+c+n'!N19,0))</f>
        <v>0</v>
      </c>
      <c r="O19" s="119">
        <f>IF($C$4="citu pasākumu izmaksas",IF('2a+c+n'!$Q19="C",'2a+c+n'!O19,0))</f>
        <v>0</v>
      </c>
      <c r="P19" s="120">
        <f>IF($C$4="citu pasākumu izmaksas",IF('2a+c+n'!$Q19="C",'2a+c+n'!P19,0))</f>
        <v>0</v>
      </c>
    </row>
    <row r="20" spans="1:16" x14ac:dyDescent="0.2">
      <c r="A20" s="51">
        <f>IF(P20=0,0,IF(COUNTBLANK(P20)=1,0,COUNTA($P$14:P20)))</f>
        <v>0</v>
      </c>
      <c r="B20" s="24">
        <f>IF($C$4="citu pasākumu izmaksas",IF('2a+c+n'!$Q20="C",'2a+c+n'!B20,0))</f>
        <v>0</v>
      </c>
      <c r="C20" s="24">
        <f>IF($C$4="citu pasākumu izmaksas",IF('2a+c+n'!$Q20="C",'2a+c+n'!C20,0))</f>
        <v>0</v>
      </c>
      <c r="D20" s="24">
        <f>IF($C$4="citu pasākumu izmaksas",IF('2a+c+n'!$Q20="C",'2a+c+n'!D20,0))</f>
        <v>0</v>
      </c>
      <c r="E20" s="46"/>
      <c r="F20" s="65"/>
      <c r="G20" s="119"/>
      <c r="H20" s="119">
        <f>IF($C$4="citu pasākumu izmaksas",IF('2a+c+n'!$Q20="C",'2a+c+n'!H20,0))</f>
        <v>0</v>
      </c>
      <c r="I20" s="119"/>
      <c r="J20" s="119"/>
      <c r="K20" s="120">
        <f>IF($C$4="citu pasākumu izmaksas",IF('2a+c+n'!$Q20="C",'2a+c+n'!K20,0))</f>
        <v>0</v>
      </c>
      <c r="L20" s="82">
        <f>IF($C$4="citu pasākumu izmaksas",IF('2a+c+n'!$Q20="C",'2a+c+n'!L20,0))</f>
        <v>0</v>
      </c>
      <c r="M20" s="119">
        <f>IF($C$4="citu pasākumu izmaksas",IF('2a+c+n'!$Q20="C",'2a+c+n'!M20,0))</f>
        <v>0</v>
      </c>
      <c r="N20" s="119">
        <f>IF($C$4="citu pasākumu izmaksas",IF('2a+c+n'!$Q20="C",'2a+c+n'!N20,0))</f>
        <v>0</v>
      </c>
      <c r="O20" s="119">
        <f>IF($C$4="citu pasākumu izmaksas",IF('2a+c+n'!$Q20="C",'2a+c+n'!O20,0))</f>
        <v>0</v>
      </c>
      <c r="P20" s="120">
        <f>IF($C$4="citu pasākumu izmaksas",IF('2a+c+n'!$Q20="C",'2a+c+n'!P20,0))</f>
        <v>0</v>
      </c>
    </row>
    <row r="21" spans="1:16" x14ac:dyDescent="0.2">
      <c r="A21" s="51">
        <f>IF(P21=0,0,IF(COUNTBLANK(P21)=1,0,COUNTA($P$14:P21)))</f>
        <v>0</v>
      </c>
      <c r="B21" s="24">
        <f>IF($C$4="citu pasākumu izmaksas",IF('2a+c+n'!$Q21="C",'2a+c+n'!B21,0))</f>
        <v>0</v>
      </c>
      <c r="C21" s="24">
        <f>IF($C$4="citu pasākumu izmaksas",IF('2a+c+n'!$Q21="C",'2a+c+n'!C21,0))</f>
        <v>0</v>
      </c>
      <c r="D21" s="24">
        <f>IF($C$4="citu pasākumu izmaksas",IF('2a+c+n'!$Q21="C",'2a+c+n'!D21,0))</f>
        <v>0</v>
      </c>
      <c r="E21" s="46"/>
      <c r="F21" s="65"/>
      <c r="G21" s="119"/>
      <c r="H21" s="119">
        <f>IF($C$4="citu pasākumu izmaksas",IF('2a+c+n'!$Q21="C",'2a+c+n'!H21,0))</f>
        <v>0</v>
      </c>
      <c r="I21" s="119"/>
      <c r="J21" s="119"/>
      <c r="K21" s="120">
        <f>IF($C$4="citu pasākumu izmaksas",IF('2a+c+n'!$Q21="C",'2a+c+n'!K21,0))</f>
        <v>0</v>
      </c>
      <c r="L21" s="82">
        <f>IF($C$4="citu pasākumu izmaksas",IF('2a+c+n'!$Q21="C",'2a+c+n'!L21,0))</f>
        <v>0</v>
      </c>
      <c r="M21" s="119">
        <f>IF($C$4="citu pasākumu izmaksas",IF('2a+c+n'!$Q21="C",'2a+c+n'!M21,0))</f>
        <v>0</v>
      </c>
      <c r="N21" s="119">
        <f>IF($C$4="citu pasākumu izmaksas",IF('2a+c+n'!$Q21="C",'2a+c+n'!N21,0))</f>
        <v>0</v>
      </c>
      <c r="O21" s="119">
        <f>IF($C$4="citu pasākumu izmaksas",IF('2a+c+n'!$Q21="C",'2a+c+n'!O21,0))</f>
        <v>0</v>
      </c>
      <c r="P21" s="120">
        <f>IF($C$4="citu pasākumu izmaksas",IF('2a+c+n'!$Q21="C",'2a+c+n'!P21,0))</f>
        <v>0</v>
      </c>
    </row>
    <row r="22" spans="1:16" ht="20.399999999999999" x14ac:dyDescent="0.2">
      <c r="A22" s="51">
        <f>IF(P22=0,0,IF(COUNTBLANK(P22)=1,0,COUNTA($P$14:P22)))</f>
        <v>0</v>
      </c>
      <c r="B22" s="24" t="str">
        <f>IF($C$4="citu pasākumu izmaksas",IF('2a+c+n'!$Q22="C",'2a+c+n'!B22,0))</f>
        <v>02-00000</v>
      </c>
      <c r="C22" s="24" t="str">
        <f>IF($C$4="citu pasākumu izmaksas",IF('2a+c+n'!$Q22="C",'2a+c+n'!C22,0))</f>
        <v>Dzegu skārda elementu demontāža</v>
      </c>
      <c r="D22" s="24" t="str">
        <f>IF($C$4="citu pasākumu izmaksas",IF('2a+c+n'!$Q22="C",'2a+c+n'!D22,0))</f>
        <v>tm</v>
      </c>
      <c r="E22" s="46"/>
      <c r="F22" s="65"/>
      <c r="G22" s="119"/>
      <c r="H22" s="119">
        <f>IF($C$4="citu pasākumu izmaksas",IF('2a+c+n'!$Q22="C",'2a+c+n'!H22,0))</f>
        <v>0</v>
      </c>
      <c r="I22" s="119"/>
      <c r="J22" s="119"/>
      <c r="K22" s="120">
        <f>IF($C$4="citu pasākumu izmaksas",IF('2a+c+n'!$Q22="C",'2a+c+n'!K22,0))</f>
        <v>0</v>
      </c>
      <c r="L22" s="82">
        <f>IF($C$4="citu pasākumu izmaksas",IF('2a+c+n'!$Q22="C",'2a+c+n'!L22,0))</f>
        <v>0</v>
      </c>
      <c r="M22" s="119">
        <f>IF($C$4="citu pasākumu izmaksas",IF('2a+c+n'!$Q22="C",'2a+c+n'!M22,0))</f>
        <v>0</v>
      </c>
      <c r="N22" s="119">
        <f>IF($C$4="citu pasākumu izmaksas",IF('2a+c+n'!$Q22="C",'2a+c+n'!N22,0))</f>
        <v>0</v>
      </c>
      <c r="O22" s="119">
        <f>IF($C$4="citu pasākumu izmaksas",IF('2a+c+n'!$Q22="C",'2a+c+n'!O22,0))</f>
        <v>0</v>
      </c>
      <c r="P22" s="120">
        <f>IF($C$4="citu pasākumu izmaksas",IF('2a+c+n'!$Q22="C",'2a+c+n'!P22,0))</f>
        <v>0</v>
      </c>
    </row>
    <row r="23" spans="1:16" ht="20.399999999999999" x14ac:dyDescent="0.2">
      <c r="A23" s="51">
        <f>IF(P23=0,0,IF(COUNTBLANK(P23)=1,0,COUNTA($P$14:P23)))</f>
        <v>0</v>
      </c>
      <c r="B23" s="24" t="str">
        <f>IF($C$4="citu pasākumu izmaksas",IF('2a+c+n'!$Q23="C",'2a+c+n'!B23,0))</f>
        <v>02-00000</v>
      </c>
      <c r="C23" s="24" t="str">
        <f>IF($C$4="citu pasākumu izmaksas",IF('2a+c+n'!$Q23="C",'2a+c+n'!C23,0))</f>
        <v>Puķu dobju demontāža, utilizācija</v>
      </c>
      <c r="D23" s="24" t="str">
        <f>IF($C$4="citu pasākumu izmaksas",IF('2a+c+n'!$Q23="C",'2a+c+n'!D23,0))</f>
        <v>gab</v>
      </c>
      <c r="E23" s="46"/>
      <c r="F23" s="65"/>
      <c r="G23" s="119"/>
      <c r="H23" s="119">
        <f>IF($C$4="citu pasākumu izmaksas",IF('2a+c+n'!$Q23="C",'2a+c+n'!H23,0))</f>
        <v>0</v>
      </c>
      <c r="I23" s="119"/>
      <c r="J23" s="119"/>
      <c r="K23" s="120">
        <f>IF($C$4="citu pasākumu izmaksas",IF('2a+c+n'!$Q23="C",'2a+c+n'!K23,0))</f>
        <v>0</v>
      </c>
      <c r="L23" s="82">
        <f>IF($C$4="citu pasākumu izmaksas",IF('2a+c+n'!$Q23="C",'2a+c+n'!L23,0))</f>
        <v>0</v>
      </c>
      <c r="M23" s="119">
        <f>IF($C$4="citu pasākumu izmaksas",IF('2a+c+n'!$Q23="C",'2a+c+n'!M23,0))</f>
        <v>0</v>
      </c>
      <c r="N23" s="119">
        <f>IF($C$4="citu pasākumu izmaksas",IF('2a+c+n'!$Q23="C",'2a+c+n'!N23,0))</f>
        <v>0</v>
      </c>
      <c r="O23" s="119">
        <f>IF($C$4="citu pasākumu izmaksas",IF('2a+c+n'!$Q23="C",'2a+c+n'!O23,0))</f>
        <v>0</v>
      </c>
      <c r="P23" s="120">
        <f>IF($C$4="citu pasākumu izmaksas",IF('2a+c+n'!$Q23="C",'2a+c+n'!P23,0))</f>
        <v>0</v>
      </c>
    </row>
    <row r="24" spans="1:16" ht="20.399999999999999" x14ac:dyDescent="0.2">
      <c r="A24" s="51">
        <f>IF(P24=0,0,IF(COUNTBLANK(P24)=1,0,COUNTA($P$14:P24)))</f>
        <v>0</v>
      </c>
      <c r="B24" s="24" t="str">
        <f>IF($C$4="citu pasākumu izmaksas",IF('2a+c+n'!$Q24="C",'2a+c+n'!B24,0))</f>
        <v>02-00000</v>
      </c>
      <c r="C24" s="24" t="str">
        <f>IF($C$4="citu pasākumu izmaksas",IF('2a+c+n'!$Q24="C",'2a+c+n'!C24,0))</f>
        <v>Ventilācijas šahtu betona nosegplātņu demontāža, utilizācija</v>
      </c>
      <c r="D24" s="24" t="str">
        <f>IF($C$4="citu pasākumu izmaksas",IF('2a+c+n'!$Q24="C",'2a+c+n'!D24,0))</f>
        <v>gab</v>
      </c>
      <c r="E24" s="46"/>
      <c r="F24" s="65"/>
      <c r="G24" s="119"/>
      <c r="H24" s="119">
        <f>IF($C$4="citu pasākumu izmaksas",IF('2a+c+n'!$Q24="C",'2a+c+n'!H24,0))</f>
        <v>0</v>
      </c>
      <c r="I24" s="119"/>
      <c r="J24" s="119"/>
      <c r="K24" s="120">
        <f>IF($C$4="citu pasākumu izmaksas",IF('2a+c+n'!$Q24="C",'2a+c+n'!K24,0))</f>
        <v>0</v>
      </c>
      <c r="L24" s="82">
        <f>IF($C$4="citu pasākumu izmaksas",IF('2a+c+n'!$Q24="C",'2a+c+n'!L24,0))</f>
        <v>0</v>
      </c>
      <c r="M24" s="119">
        <f>IF($C$4="citu pasākumu izmaksas",IF('2a+c+n'!$Q24="C",'2a+c+n'!M24,0))</f>
        <v>0</v>
      </c>
      <c r="N24" s="119">
        <f>IF($C$4="citu pasākumu izmaksas",IF('2a+c+n'!$Q24="C",'2a+c+n'!N24,0))</f>
        <v>0</v>
      </c>
      <c r="O24" s="119">
        <f>IF($C$4="citu pasākumu izmaksas",IF('2a+c+n'!$Q24="C",'2a+c+n'!O24,0))</f>
        <v>0</v>
      </c>
      <c r="P24" s="120">
        <f>IF($C$4="citu pasākumu izmaksas",IF('2a+c+n'!$Q24="C",'2a+c+n'!P24,0))</f>
        <v>0</v>
      </c>
    </row>
    <row r="25" spans="1:16" x14ac:dyDescent="0.2">
      <c r="A25" s="51">
        <f>IF(P25=0,0,IF(COUNTBLANK(P25)=1,0,COUNTA($P$14:P25)))</f>
        <v>0</v>
      </c>
      <c r="B25" s="24">
        <f>IF($C$4="citu pasākumu izmaksas",IF('2a+c+n'!$Q25="C",'2a+c+n'!B25,0))</f>
        <v>0</v>
      </c>
      <c r="C25" s="24">
        <f>IF($C$4="citu pasākumu izmaksas",IF('2a+c+n'!$Q25="C",'2a+c+n'!C25,0))</f>
        <v>0</v>
      </c>
      <c r="D25" s="24">
        <f>IF($C$4="citu pasākumu izmaksas",IF('2a+c+n'!$Q25="C",'2a+c+n'!D25,0))</f>
        <v>0</v>
      </c>
      <c r="E25" s="46"/>
      <c r="F25" s="65"/>
      <c r="G25" s="119"/>
      <c r="H25" s="119">
        <f>IF($C$4="citu pasākumu izmaksas",IF('2a+c+n'!$Q25="C",'2a+c+n'!H25,0))</f>
        <v>0</v>
      </c>
      <c r="I25" s="119"/>
      <c r="J25" s="119"/>
      <c r="K25" s="120">
        <f>IF($C$4="citu pasākumu izmaksas",IF('2a+c+n'!$Q25="C",'2a+c+n'!K25,0))</f>
        <v>0</v>
      </c>
      <c r="L25" s="82">
        <f>IF($C$4="citu pasākumu izmaksas",IF('2a+c+n'!$Q25="C",'2a+c+n'!L25,0))</f>
        <v>0</v>
      </c>
      <c r="M25" s="119">
        <f>IF($C$4="citu pasākumu izmaksas",IF('2a+c+n'!$Q25="C",'2a+c+n'!M25,0))</f>
        <v>0</v>
      </c>
      <c r="N25" s="119">
        <f>IF($C$4="citu pasākumu izmaksas",IF('2a+c+n'!$Q25="C",'2a+c+n'!N25,0))</f>
        <v>0</v>
      </c>
      <c r="O25" s="119">
        <f>IF($C$4="citu pasākumu izmaksas",IF('2a+c+n'!$Q25="C",'2a+c+n'!O25,0))</f>
        <v>0</v>
      </c>
      <c r="P25" s="120">
        <f>IF($C$4="citu pasākumu izmaksas",IF('2a+c+n'!$Q25="C",'2a+c+n'!P25,0))</f>
        <v>0</v>
      </c>
    </row>
    <row r="26" spans="1:16" x14ac:dyDescent="0.2">
      <c r="A26" s="51">
        <f>IF(P26=0,0,IF(COUNTBLANK(P26)=1,0,COUNTA($P$14:P26)))</f>
        <v>0</v>
      </c>
      <c r="B26" s="24">
        <f>IF($C$4="citu pasākumu izmaksas",IF('2a+c+n'!$Q26="C",'2a+c+n'!B26,0))</f>
        <v>0</v>
      </c>
      <c r="C26" s="24">
        <f>IF($C$4="citu pasākumu izmaksas",IF('2a+c+n'!$Q26="C",'2a+c+n'!C26,0))</f>
        <v>0</v>
      </c>
      <c r="D26" s="24">
        <f>IF($C$4="citu pasākumu izmaksas",IF('2a+c+n'!$Q26="C",'2a+c+n'!D26,0))</f>
        <v>0</v>
      </c>
      <c r="E26" s="46"/>
      <c r="F26" s="65"/>
      <c r="G26" s="119"/>
      <c r="H26" s="119">
        <f>IF($C$4="citu pasākumu izmaksas",IF('2a+c+n'!$Q26="C",'2a+c+n'!H26,0))</f>
        <v>0</v>
      </c>
      <c r="I26" s="119"/>
      <c r="J26" s="119"/>
      <c r="K26" s="120">
        <f>IF($C$4="citu pasākumu izmaksas",IF('2a+c+n'!$Q26="C",'2a+c+n'!K26,0))</f>
        <v>0</v>
      </c>
      <c r="L26" s="82">
        <f>IF($C$4="citu pasākumu izmaksas",IF('2a+c+n'!$Q26="C",'2a+c+n'!L26,0))</f>
        <v>0</v>
      </c>
      <c r="M26" s="119">
        <f>IF($C$4="citu pasākumu izmaksas",IF('2a+c+n'!$Q26="C",'2a+c+n'!M26,0))</f>
        <v>0</v>
      </c>
      <c r="N26" s="119">
        <f>IF($C$4="citu pasākumu izmaksas",IF('2a+c+n'!$Q26="C",'2a+c+n'!N26,0))</f>
        <v>0</v>
      </c>
      <c r="O26" s="119">
        <f>IF($C$4="citu pasākumu izmaksas",IF('2a+c+n'!$Q26="C",'2a+c+n'!O26,0))</f>
        <v>0</v>
      </c>
      <c r="P26" s="120">
        <f>IF($C$4="citu pasākumu izmaksas",IF('2a+c+n'!$Q26="C",'2a+c+n'!P26,0))</f>
        <v>0</v>
      </c>
    </row>
    <row r="27" spans="1:16" x14ac:dyDescent="0.2">
      <c r="A27" s="51">
        <f>IF(P27=0,0,IF(COUNTBLANK(P27)=1,0,COUNTA($P$14:P27)))</f>
        <v>0</v>
      </c>
      <c r="B27" s="24">
        <f>IF($C$4="citu pasākumu izmaksas",IF('2a+c+n'!$Q27="C",'2a+c+n'!B27,0))</f>
        <v>0</v>
      </c>
      <c r="C27" s="24">
        <f>IF($C$4="citu pasākumu izmaksas",IF('2a+c+n'!$Q27="C",'2a+c+n'!C27,0))</f>
        <v>0</v>
      </c>
      <c r="D27" s="24">
        <f>IF($C$4="citu pasākumu izmaksas",IF('2a+c+n'!$Q27="C",'2a+c+n'!D27,0))</f>
        <v>0</v>
      </c>
      <c r="E27" s="46"/>
      <c r="F27" s="65"/>
      <c r="G27" s="119"/>
      <c r="H27" s="119">
        <f>IF($C$4="citu pasākumu izmaksas",IF('2a+c+n'!$Q27="C",'2a+c+n'!H27,0))</f>
        <v>0</v>
      </c>
      <c r="I27" s="119"/>
      <c r="J27" s="119"/>
      <c r="K27" s="120">
        <f>IF($C$4="citu pasākumu izmaksas",IF('2a+c+n'!$Q27="C",'2a+c+n'!K27,0))</f>
        <v>0</v>
      </c>
      <c r="L27" s="82">
        <f>IF($C$4="citu pasākumu izmaksas",IF('2a+c+n'!$Q27="C",'2a+c+n'!L27,0))</f>
        <v>0</v>
      </c>
      <c r="M27" s="119">
        <f>IF($C$4="citu pasākumu izmaksas",IF('2a+c+n'!$Q27="C",'2a+c+n'!M27,0))</f>
        <v>0</v>
      </c>
      <c r="N27" s="119">
        <f>IF($C$4="citu pasākumu izmaksas",IF('2a+c+n'!$Q27="C",'2a+c+n'!N27,0))</f>
        <v>0</v>
      </c>
      <c r="O27" s="119">
        <f>IF($C$4="citu pasākumu izmaksas",IF('2a+c+n'!$Q27="C",'2a+c+n'!O27,0))</f>
        <v>0</v>
      </c>
      <c r="P27" s="120">
        <f>IF($C$4="citu pasākumu izmaksas",IF('2a+c+n'!$Q27="C",'2a+c+n'!P27,0))</f>
        <v>0</v>
      </c>
    </row>
    <row r="28" spans="1:16" ht="10.8" thickBot="1" x14ac:dyDescent="0.25">
      <c r="A28" s="51">
        <f>IF(P28=0,0,IF(COUNTBLANK(P28)=1,0,COUNTA($P$14:P28)))</f>
        <v>0</v>
      </c>
      <c r="B28" s="24">
        <f>IF($C$4="citu pasākumu izmaksas",IF('2a+c+n'!$Q28="C",'2a+c+n'!B28,0))</f>
        <v>0</v>
      </c>
      <c r="C28" s="24">
        <f>IF($C$4="citu pasākumu izmaksas",IF('2a+c+n'!$Q28="C",'2a+c+n'!C28,0))</f>
        <v>0</v>
      </c>
      <c r="D28" s="24">
        <f>IF($C$4="citu pasākumu izmaksas",IF('2a+c+n'!$Q28="C",'2a+c+n'!D28,0))</f>
        <v>0</v>
      </c>
      <c r="E28" s="46"/>
      <c r="F28" s="65"/>
      <c r="G28" s="119"/>
      <c r="H28" s="119">
        <f>IF($C$4="citu pasākumu izmaksas",IF('2a+c+n'!$Q28="C",'2a+c+n'!H28,0))</f>
        <v>0</v>
      </c>
      <c r="I28" s="119"/>
      <c r="J28" s="119"/>
      <c r="K28" s="120">
        <f>IF($C$4="citu pasākumu izmaksas",IF('2a+c+n'!$Q28="C",'2a+c+n'!K28,0))</f>
        <v>0</v>
      </c>
      <c r="L28" s="82">
        <f>IF($C$4="citu pasākumu izmaksas",IF('2a+c+n'!$Q28="C",'2a+c+n'!L28,0))</f>
        <v>0</v>
      </c>
      <c r="M28" s="119">
        <f>IF($C$4="citu pasākumu izmaksas",IF('2a+c+n'!$Q28="C",'2a+c+n'!M28,0))</f>
        <v>0</v>
      </c>
      <c r="N28" s="119">
        <f>IF($C$4="citu pasākumu izmaksas",IF('2a+c+n'!$Q28="C",'2a+c+n'!N28,0))</f>
        <v>0</v>
      </c>
      <c r="O28" s="119">
        <f>IF($C$4="citu pasākumu izmaksas",IF('2a+c+n'!$Q28="C",'2a+c+n'!O28,0))</f>
        <v>0</v>
      </c>
      <c r="P28" s="120">
        <f>IF($C$4="citu pasākumu izmaksas",IF('2a+c+n'!$Q28="C",'2a+c+n'!P28,0))</f>
        <v>0</v>
      </c>
    </row>
    <row r="29" spans="1:16" ht="12" customHeight="1" thickBot="1" x14ac:dyDescent="0.25">
      <c r="A29" s="317" t="s">
        <v>62</v>
      </c>
      <c r="B29" s="318"/>
      <c r="C29" s="318"/>
      <c r="D29" s="318"/>
      <c r="E29" s="318"/>
      <c r="F29" s="318"/>
      <c r="G29" s="318"/>
      <c r="H29" s="318"/>
      <c r="I29" s="318"/>
      <c r="J29" s="318"/>
      <c r="K29" s="319"/>
      <c r="L29" s="133">
        <f>SUM(L14:L28)</f>
        <v>0</v>
      </c>
      <c r="M29" s="134">
        <f>SUM(M14:M28)</f>
        <v>0</v>
      </c>
      <c r="N29" s="134">
        <f>SUM(N14:N28)</f>
        <v>0</v>
      </c>
      <c r="O29" s="134">
        <f>SUM(O14:O28)</f>
        <v>0</v>
      </c>
      <c r="P29" s="135">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c'!C35:H35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c'!C40:H40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c'!C43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8:H38"/>
    <mergeCell ref="L12:P12"/>
    <mergeCell ref="A29:K29"/>
    <mergeCell ref="C32:H32"/>
    <mergeCell ref="C33:H33"/>
    <mergeCell ref="A35:D35"/>
    <mergeCell ref="C37:H37"/>
  </mergeCells>
  <conditionalFormatting sqref="A29:K29">
    <cfRule type="containsText" dxfId="269" priority="4"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268" priority="2" operator="equal">
      <formula>0</formula>
    </cfRule>
  </conditionalFormatting>
  <conditionalFormatting sqref="C2:I2 D5:L8 N9:O9 L29:P29 C32:H32 C37:H37 C40">
    <cfRule type="cellIs" dxfId="267"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P41"/>
  <sheetViews>
    <sheetView workbookViewId="0">
      <selection activeCell="K32" sqref="K3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'2a+c+n'!D1</f>
        <v>2</v>
      </c>
      <c r="E1" s="22"/>
      <c r="F1" s="22"/>
      <c r="G1" s="22"/>
      <c r="H1" s="22"/>
      <c r="I1" s="22"/>
      <c r="J1" s="22"/>
      <c r="N1" s="26"/>
      <c r="O1" s="27"/>
      <c r="P1" s="28"/>
    </row>
    <row r="2" spans="1:16" x14ac:dyDescent="0.2">
      <c r="A2" s="29"/>
      <c r="B2" s="29"/>
      <c r="C2" s="332" t="str">
        <f>'2a+c+n'!C2:I2</f>
        <v>Demontāžas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'2a+c+n'!A9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izmaksas",IF('2a+c+n'!$Q14="N",'2a+c+n'!B14,0))</f>
        <v>0</v>
      </c>
      <c r="C14" s="23">
        <f>IF($C$4="Neattiecināmās izmaksas",IF('2a+c+n'!$Q14="N",'2a+c+n'!C14,0))</f>
        <v>0</v>
      </c>
      <c r="D14" s="23">
        <f>IF($C$4="Neattiecināmās izmaksas",IF('2a+c+n'!$Q14="N",'2a+c+n'!D14,0))</f>
        <v>0</v>
      </c>
      <c r="E14" s="45"/>
      <c r="F14" s="63"/>
      <c r="G14" s="117"/>
      <c r="H14" s="117">
        <f>IF($C$4="Neattiecināmās izmaksas",IF('2a+c+n'!$Q14="N",'2a+c+n'!H14,0))</f>
        <v>0</v>
      </c>
      <c r="I14" s="117"/>
      <c r="J14" s="117"/>
      <c r="K14" s="118">
        <f>IF($C$4="Neattiecināmās izmaksas",IF('2a+c+n'!$Q14="N",'2a+c+n'!K14,0))</f>
        <v>0</v>
      </c>
      <c r="L14" s="81">
        <f>IF($C$4="Neattiecināmās izmaksas",IF('2a+c+n'!$Q14="N",'2a+c+n'!L14,0))</f>
        <v>0</v>
      </c>
      <c r="M14" s="117">
        <f>IF($C$4="Neattiecināmās izmaksas",IF('2a+c+n'!$Q14="N",'2a+c+n'!M14,0))</f>
        <v>0</v>
      </c>
      <c r="N14" s="117">
        <f>IF($C$4="Neattiecināmās izmaksas",IF('2a+c+n'!$Q14="N",'2a+c+n'!N14,0))</f>
        <v>0</v>
      </c>
      <c r="O14" s="117">
        <f>IF($C$4="Neattiecināmās izmaksas",IF('2a+c+n'!$Q14="N",'2a+c+n'!O14,0))</f>
        <v>0</v>
      </c>
      <c r="P14" s="118">
        <f>IF($C$4="Neattiecināmās izmaksas",IF('2a+c+n'!$Q14="N",'2a+c+n'!P14,0))</f>
        <v>0</v>
      </c>
    </row>
    <row r="15" spans="1:16" x14ac:dyDescent="0.2">
      <c r="A15" s="51">
        <f>IF(P15=0,0,IF(COUNTBLANK(P15)=1,0,COUNTA($P$14:P15)))</f>
        <v>0</v>
      </c>
      <c r="B15" s="24">
        <f>IF($C$4="Neattiecināmās izmaksas",IF('2a+c+n'!$Q15="N",'2a+c+n'!B15,0))</f>
        <v>0</v>
      </c>
      <c r="C15" s="24">
        <f>IF($C$4="Neattiecināmās izmaksas",IF('2a+c+n'!$Q15="N",'2a+c+n'!C15,0))</f>
        <v>0</v>
      </c>
      <c r="D15" s="24">
        <f>IF($C$4="Neattiecināmās izmaksas",IF('2a+c+n'!$Q15="N",'2a+c+n'!D15,0))</f>
        <v>0</v>
      </c>
      <c r="E15" s="46"/>
      <c r="F15" s="65"/>
      <c r="G15" s="119"/>
      <c r="H15" s="119">
        <f>IF($C$4="Neattiecināmās izmaksas",IF('2a+c+n'!$Q15="N",'2a+c+n'!H15,0))</f>
        <v>0</v>
      </c>
      <c r="I15" s="119"/>
      <c r="J15" s="119"/>
      <c r="K15" s="120">
        <f>IF($C$4="Neattiecināmās izmaksas",IF('2a+c+n'!$Q15="N",'2a+c+n'!K15,0))</f>
        <v>0</v>
      </c>
      <c r="L15" s="82">
        <f>IF($C$4="Neattiecināmās izmaksas",IF('2a+c+n'!$Q15="N",'2a+c+n'!L15,0))</f>
        <v>0</v>
      </c>
      <c r="M15" s="119">
        <f>IF($C$4="Neattiecināmās izmaksas",IF('2a+c+n'!$Q15="N",'2a+c+n'!M15,0))</f>
        <v>0</v>
      </c>
      <c r="N15" s="119">
        <f>IF($C$4="Neattiecināmās izmaksas",IF('2a+c+n'!$Q15="N",'2a+c+n'!N15,0))</f>
        <v>0</v>
      </c>
      <c r="O15" s="119">
        <f>IF($C$4="Neattiecināmās izmaksas",IF('2a+c+n'!$Q15="N",'2a+c+n'!O15,0))</f>
        <v>0</v>
      </c>
      <c r="P15" s="120">
        <f>IF($C$4="Neattiecināmās izmaksas",IF('2a+c+n'!$Q15="N",'2a+c+n'!P15,0))</f>
        <v>0</v>
      </c>
    </row>
    <row r="16" spans="1:16" x14ac:dyDescent="0.2">
      <c r="A16" s="51">
        <f>IF(P16=0,0,IF(COUNTBLANK(P16)=1,0,COUNTA($P$14:P16)))</f>
        <v>0</v>
      </c>
      <c r="B16" s="24">
        <f>IF($C$4="Neattiecināmās izmaksas",IF('2a+c+n'!$Q16="N",'2a+c+n'!B16,0))</f>
        <v>0</v>
      </c>
      <c r="C16" s="24">
        <f>IF($C$4="Neattiecināmās izmaksas",IF('2a+c+n'!$Q16="N",'2a+c+n'!C16,0))</f>
        <v>0</v>
      </c>
      <c r="D16" s="24">
        <f>IF($C$4="Neattiecināmās izmaksas",IF('2a+c+n'!$Q16="N",'2a+c+n'!D16,0))</f>
        <v>0</v>
      </c>
      <c r="E16" s="46"/>
      <c r="F16" s="65"/>
      <c r="G16" s="119"/>
      <c r="H16" s="119">
        <f>IF($C$4="Neattiecināmās izmaksas",IF('2a+c+n'!$Q16="N",'2a+c+n'!H16,0))</f>
        <v>0</v>
      </c>
      <c r="I16" s="119"/>
      <c r="J16" s="119"/>
      <c r="K16" s="120">
        <f>IF($C$4="Neattiecināmās izmaksas",IF('2a+c+n'!$Q16="N",'2a+c+n'!K16,0))</f>
        <v>0</v>
      </c>
      <c r="L16" s="82">
        <f>IF($C$4="Neattiecināmās izmaksas",IF('2a+c+n'!$Q16="N",'2a+c+n'!L16,0))</f>
        <v>0</v>
      </c>
      <c r="M16" s="119">
        <f>IF($C$4="Neattiecināmās izmaksas",IF('2a+c+n'!$Q16="N",'2a+c+n'!M16,0))</f>
        <v>0</v>
      </c>
      <c r="N16" s="119">
        <f>IF($C$4="Neattiecināmās izmaksas",IF('2a+c+n'!$Q16="N",'2a+c+n'!N16,0))</f>
        <v>0</v>
      </c>
      <c r="O16" s="119">
        <f>IF($C$4="Neattiecināmās izmaksas",IF('2a+c+n'!$Q16="N",'2a+c+n'!O16,0))</f>
        <v>0</v>
      </c>
      <c r="P16" s="120">
        <f>IF($C$4="Neattiecināmās izmaksas",IF('2a+c+n'!$Q16="N",'2a+c+n'!P16,0))</f>
        <v>0</v>
      </c>
    </row>
    <row r="17" spans="1:16" x14ac:dyDescent="0.2">
      <c r="A17" s="51">
        <f>IF(P17=0,0,IF(COUNTBLANK(P17)=1,0,COUNTA($P$14:P17)))</f>
        <v>0</v>
      </c>
      <c r="B17" s="24">
        <f>IF($C$4="Neattiecināmās izmaksas",IF('2a+c+n'!$Q17="N",'2a+c+n'!B17,0))</f>
        <v>0</v>
      </c>
      <c r="C17" s="24">
        <f>IF($C$4="Neattiecināmās izmaksas",IF('2a+c+n'!$Q17="N",'2a+c+n'!C17,0))</f>
        <v>0</v>
      </c>
      <c r="D17" s="24">
        <f>IF($C$4="Neattiecināmās izmaksas",IF('2a+c+n'!$Q17="N",'2a+c+n'!D17,0))</f>
        <v>0</v>
      </c>
      <c r="E17" s="46"/>
      <c r="F17" s="65"/>
      <c r="G17" s="119"/>
      <c r="H17" s="119">
        <f>IF($C$4="Neattiecināmās izmaksas",IF('2a+c+n'!$Q17="N",'2a+c+n'!H17,0))</f>
        <v>0</v>
      </c>
      <c r="I17" s="119"/>
      <c r="J17" s="119"/>
      <c r="K17" s="120">
        <f>IF($C$4="Neattiecināmās izmaksas",IF('2a+c+n'!$Q17="N",'2a+c+n'!K17,0))</f>
        <v>0</v>
      </c>
      <c r="L17" s="82">
        <f>IF($C$4="Neattiecināmās izmaksas",IF('2a+c+n'!$Q17="N",'2a+c+n'!L17,0))</f>
        <v>0</v>
      </c>
      <c r="M17" s="119">
        <f>IF($C$4="Neattiecināmās izmaksas",IF('2a+c+n'!$Q17="N",'2a+c+n'!M17,0))</f>
        <v>0</v>
      </c>
      <c r="N17" s="119">
        <f>IF($C$4="Neattiecināmās izmaksas",IF('2a+c+n'!$Q17="N",'2a+c+n'!N17,0))</f>
        <v>0</v>
      </c>
      <c r="O17" s="119">
        <f>IF($C$4="Neattiecināmās izmaksas",IF('2a+c+n'!$Q17="N",'2a+c+n'!O17,0))</f>
        <v>0</v>
      </c>
      <c r="P17" s="120">
        <f>IF($C$4="Neattiecināmās izmaksas",IF('2a+c+n'!$Q17="N",'2a+c+n'!P17,0))</f>
        <v>0</v>
      </c>
    </row>
    <row r="18" spans="1:16" x14ac:dyDescent="0.2">
      <c r="A18" s="51">
        <f>IF(P18=0,0,IF(COUNTBLANK(P18)=1,0,COUNTA($P$14:P18)))</f>
        <v>0</v>
      </c>
      <c r="B18" s="24">
        <f>IF($C$4="Neattiecināmās izmaksas",IF('2a+c+n'!$Q18="N",'2a+c+n'!B18,0))</f>
        <v>0</v>
      </c>
      <c r="C18" s="24">
        <f>IF($C$4="Neattiecināmās izmaksas",IF('2a+c+n'!$Q18="N",'2a+c+n'!C18,0))</f>
        <v>0</v>
      </c>
      <c r="D18" s="24">
        <f>IF($C$4="Neattiecināmās izmaksas",IF('2a+c+n'!$Q18="N",'2a+c+n'!D18,0))</f>
        <v>0</v>
      </c>
      <c r="E18" s="46"/>
      <c r="F18" s="65"/>
      <c r="G18" s="119"/>
      <c r="H18" s="119">
        <f>IF($C$4="Neattiecināmās izmaksas",IF('2a+c+n'!$Q18="N",'2a+c+n'!H18,0))</f>
        <v>0</v>
      </c>
      <c r="I18" s="119"/>
      <c r="J18" s="119"/>
      <c r="K18" s="120">
        <f>IF($C$4="Neattiecināmās izmaksas",IF('2a+c+n'!$Q18="N",'2a+c+n'!K18,0))</f>
        <v>0</v>
      </c>
      <c r="L18" s="82">
        <f>IF($C$4="Neattiecināmās izmaksas",IF('2a+c+n'!$Q18="N",'2a+c+n'!L18,0))</f>
        <v>0</v>
      </c>
      <c r="M18" s="119">
        <f>IF($C$4="Neattiecināmās izmaksas",IF('2a+c+n'!$Q18="N",'2a+c+n'!M18,0))</f>
        <v>0</v>
      </c>
      <c r="N18" s="119">
        <f>IF($C$4="Neattiecināmās izmaksas",IF('2a+c+n'!$Q18="N",'2a+c+n'!N18,0))</f>
        <v>0</v>
      </c>
      <c r="O18" s="119">
        <f>IF($C$4="Neattiecināmās izmaksas",IF('2a+c+n'!$Q18="N",'2a+c+n'!O18,0))</f>
        <v>0</v>
      </c>
      <c r="P18" s="120">
        <f>IF($C$4="Neattiecināmās izmaksas",IF('2a+c+n'!$Q18="N",'2a+c+n'!P18,0))</f>
        <v>0</v>
      </c>
    </row>
    <row r="19" spans="1:16" x14ac:dyDescent="0.2">
      <c r="A19" s="51">
        <f>IF(P19=0,0,IF(COUNTBLANK(P19)=1,0,COUNTA($P$14:P19)))</f>
        <v>0</v>
      </c>
      <c r="B19" s="24">
        <f>IF($C$4="Neattiecināmās izmaksas",IF('2a+c+n'!$Q19="N",'2a+c+n'!B19,0))</f>
        <v>0</v>
      </c>
      <c r="C19" s="24">
        <f>IF($C$4="Neattiecināmās izmaksas",IF('2a+c+n'!$Q19="N",'2a+c+n'!C19,0))</f>
        <v>0</v>
      </c>
      <c r="D19" s="24">
        <f>IF($C$4="Neattiecināmās izmaksas",IF('2a+c+n'!$Q19="N",'2a+c+n'!D19,0))</f>
        <v>0</v>
      </c>
      <c r="E19" s="46"/>
      <c r="F19" s="65"/>
      <c r="G19" s="119"/>
      <c r="H19" s="119">
        <f>IF($C$4="Neattiecināmās izmaksas",IF('2a+c+n'!$Q19="N",'2a+c+n'!H19,0))</f>
        <v>0</v>
      </c>
      <c r="I19" s="119"/>
      <c r="J19" s="119"/>
      <c r="K19" s="120">
        <f>IF($C$4="Neattiecināmās izmaksas",IF('2a+c+n'!$Q19="N",'2a+c+n'!K19,0))</f>
        <v>0</v>
      </c>
      <c r="L19" s="82">
        <f>IF($C$4="Neattiecināmās izmaksas",IF('2a+c+n'!$Q19="N",'2a+c+n'!L19,0))</f>
        <v>0</v>
      </c>
      <c r="M19" s="119">
        <f>IF($C$4="Neattiecināmās izmaksas",IF('2a+c+n'!$Q19="N",'2a+c+n'!M19,0))</f>
        <v>0</v>
      </c>
      <c r="N19" s="119">
        <f>IF($C$4="Neattiecināmās izmaksas",IF('2a+c+n'!$Q19="N",'2a+c+n'!N19,0))</f>
        <v>0</v>
      </c>
      <c r="O19" s="119">
        <f>IF($C$4="Neattiecināmās izmaksas",IF('2a+c+n'!$Q19="N",'2a+c+n'!O19,0))</f>
        <v>0</v>
      </c>
      <c r="P19" s="120">
        <f>IF($C$4="Neattiecināmās izmaksas",IF('2a+c+n'!$Q19="N",'2a+c+n'!P19,0))</f>
        <v>0</v>
      </c>
    </row>
    <row r="20" spans="1:16" x14ac:dyDescent="0.2">
      <c r="A20" s="51">
        <f>IF(P20=0,0,IF(COUNTBLANK(P20)=1,0,COUNTA($P$14:P20)))</f>
        <v>0</v>
      </c>
      <c r="B20" s="24">
        <f>IF($C$4="Neattiecināmās izmaksas",IF('2a+c+n'!$Q20="N",'2a+c+n'!B20,0))</f>
        <v>0</v>
      </c>
      <c r="C20" s="24">
        <f>IF($C$4="Neattiecināmās izmaksas",IF('2a+c+n'!$Q20="N",'2a+c+n'!C20,0))</f>
        <v>0</v>
      </c>
      <c r="D20" s="24">
        <f>IF($C$4="Neattiecināmās izmaksas",IF('2a+c+n'!$Q20="N",'2a+c+n'!D20,0))</f>
        <v>0</v>
      </c>
      <c r="E20" s="46"/>
      <c r="F20" s="65"/>
      <c r="G20" s="119"/>
      <c r="H20" s="119">
        <f>IF($C$4="Neattiecināmās izmaksas",IF('2a+c+n'!$Q20="N",'2a+c+n'!H20,0))</f>
        <v>0</v>
      </c>
      <c r="I20" s="119"/>
      <c r="J20" s="119"/>
      <c r="K20" s="120">
        <f>IF($C$4="Neattiecināmās izmaksas",IF('2a+c+n'!$Q20="N",'2a+c+n'!K20,0))</f>
        <v>0</v>
      </c>
      <c r="L20" s="82">
        <f>IF($C$4="Neattiecināmās izmaksas",IF('2a+c+n'!$Q20="N",'2a+c+n'!L20,0))</f>
        <v>0</v>
      </c>
      <c r="M20" s="119">
        <f>IF($C$4="Neattiecināmās izmaksas",IF('2a+c+n'!$Q20="N",'2a+c+n'!M20,0))</f>
        <v>0</v>
      </c>
      <c r="N20" s="119">
        <f>IF($C$4="Neattiecināmās izmaksas",IF('2a+c+n'!$Q20="N",'2a+c+n'!N20,0))</f>
        <v>0</v>
      </c>
      <c r="O20" s="119">
        <f>IF($C$4="Neattiecināmās izmaksas",IF('2a+c+n'!$Q20="N",'2a+c+n'!O20,0))</f>
        <v>0</v>
      </c>
      <c r="P20" s="120">
        <f>IF($C$4="Neattiecināmās izmaksas",IF('2a+c+n'!$Q20="N",'2a+c+n'!P20,0))</f>
        <v>0</v>
      </c>
    </row>
    <row r="21" spans="1:16" x14ac:dyDescent="0.2">
      <c r="A21" s="51">
        <f>IF(P21=0,0,IF(COUNTBLANK(P21)=1,0,COUNTA($P$14:P21)))</f>
        <v>0</v>
      </c>
      <c r="B21" s="24">
        <f>IF($C$4="Neattiecināmās izmaksas",IF('2a+c+n'!$Q21="N",'2a+c+n'!B21,0))</f>
        <v>0</v>
      </c>
      <c r="C21" s="24">
        <f>IF($C$4="Neattiecināmās izmaksas",IF('2a+c+n'!$Q21="N",'2a+c+n'!C21,0))</f>
        <v>0</v>
      </c>
      <c r="D21" s="24">
        <f>IF($C$4="Neattiecināmās izmaksas",IF('2a+c+n'!$Q21="N",'2a+c+n'!D21,0))</f>
        <v>0</v>
      </c>
      <c r="E21" s="46"/>
      <c r="F21" s="65"/>
      <c r="G21" s="119"/>
      <c r="H21" s="119">
        <f>IF($C$4="Neattiecināmās izmaksas",IF('2a+c+n'!$Q21="N",'2a+c+n'!H21,0))</f>
        <v>0</v>
      </c>
      <c r="I21" s="119"/>
      <c r="J21" s="119"/>
      <c r="K21" s="120">
        <f>IF($C$4="Neattiecināmās izmaksas",IF('2a+c+n'!$Q21="N",'2a+c+n'!K21,0))</f>
        <v>0</v>
      </c>
      <c r="L21" s="82">
        <f>IF($C$4="Neattiecināmās izmaksas",IF('2a+c+n'!$Q21="N",'2a+c+n'!L21,0))</f>
        <v>0</v>
      </c>
      <c r="M21" s="119">
        <f>IF($C$4="Neattiecināmās izmaksas",IF('2a+c+n'!$Q21="N",'2a+c+n'!M21,0))</f>
        <v>0</v>
      </c>
      <c r="N21" s="119">
        <f>IF($C$4="Neattiecināmās izmaksas",IF('2a+c+n'!$Q21="N",'2a+c+n'!N21,0))</f>
        <v>0</v>
      </c>
      <c r="O21" s="119">
        <f>IF($C$4="Neattiecināmās izmaksas",IF('2a+c+n'!$Q21="N",'2a+c+n'!O21,0))</f>
        <v>0</v>
      </c>
      <c r="P21" s="120">
        <f>IF($C$4="Neattiecināmās izmaksas",IF('2a+c+n'!$Q21="N",'2a+c+n'!P21,0))</f>
        <v>0</v>
      </c>
    </row>
    <row r="22" spans="1:16" x14ac:dyDescent="0.2">
      <c r="A22" s="51">
        <f>IF(P22=0,0,IF(COUNTBLANK(P22)=1,0,COUNTA($P$14:P22)))</f>
        <v>0</v>
      </c>
      <c r="B22" s="24">
        <f>IF($C$4="Neattiecināmās izmaksas",IF('2a+c+n'!$Q22="N",'2a+c+n'!B22,0))</f>
        <v>0</v>
      </c>
      <c r="C22" s="24">
        <f>IF($C$4="Neattiecināmās izmaksas",IF('2a+c+n'!$Q22="N",'2a+c+n'!C22,0))</f>
        <v>0</v>
      </c>
      <c r="D22" s="24">
        <f>IF($C$4="Neattiecināmās izmaksas",IF('2a+c+n'!$Q22="N",'2a+c+n'!D22,0))</f>
        <v>0</v>
      </c>
      <c r="E22" s="46"/>
      <c r="F22" s="65"/>
      <c r="G22" s="119"/>
      <c r="H22" s="119">
        <f>IF($C$4="Neattiecināmās izmaksas",IF('2a+c+n'!$Q22="N",'2a+c+n'!H22,0))</f>
        <v>0</v>
      </c>
      <c r="I22" s="119"/>
      <c r="J22" s="119"/>
      <c r="K22" s="120">
        <f>IF($C$4="Neattiecināmās izmaksas",IF('2a+c+n'!$Q22="N",'2a+c+n'!K22,0))</f>
        <v>0</v>
      </c>
      <c r="L22" s="82">
        <f>IF($C$4="Neattiecināmās izmaksas",IF('2a+c+n'!$Q22="N",'2a+c+n'!L22,0))</f>
        <v>0</v>
      </c>
      <c r="M22" s="119">
        <f>IF($C$4="Neattiecināmās izmaksas",IF('2a+c+n'!$Q22="N",'2a+c+n'!M22,0))</f>
        <v>0</v>
      </c>
      <c r="N22" s="119">
        <f>IF($C$4="Neattiecināmās izmaksas",IF('2a+c+n'!$Q22="N",'2a+c+n'!N22,0))</f>
        <v>0</v>
      </c>
      <c r="O22" s="119">
        <f>IF($C$4="Neattiecināmās izmaksas",IF('2a+c+n'!$Q22="N",'2a+c+n'!O22,0))</f>
        <v>0</v>
      </c>
      <c r="P22" s="120">
        <f>IF($C$4="Neattiecināmās izmaksas",IF('2a+c+n'!$Q22="N",'2a+c+n'!P22,0))</f>
        <v>0</v>
      </c>
    </row>
    <row r="23" spans="1:16" x14ac:dyDescent="0.2">
      <c r="A23" s="51">
        <f>IF(P23=0,0,IF(COUNTBLANK(P23)=1,0,COUNTA($P$14:P23)))</f>
        <v>0</v>
      </c>
      <c r="B23" s="24">
        <f>IF($C$4="Neattiecināmās izmaksas",IF('2a+c+n'!$Q23="N",'2a+c+n'!B23,0))</f>
        <v>0</v>
      </c>
      <c r="C23" s="24">
        <f>IF($C$4="Neattiecināmās izmaksas",IF('2a+c+n'!$Q23="N",'2a+c+n'!C23,0))</f>
        <v>0</v>
      </c>
      <c r="D23" s="24">
        <f>IF($C$4="Neattiecināmās izmaksas",IF('2a+c+n'!$Q23="N",'2a+c+n'!D23,0))</f>
        <v>0</v>
      </c>
      <c r="E23" s="46"/>
      <c r="F23" s="65"/>
      <c r="G23" s="119"/>
      <c r="H23" s="119">
        <f>IF($C$4="Neattiecināmās izmaksas",IF('2a+c+n'!$Q23="N",'2a+c+n'!H23,0))</f>
        <v>0</v>
      </c>
      <c r="I23" s="119"/>
      <c r="J23" s="119"/>
      <c r="K23" s="120">
        <f>IF($C$4="Neattiecināmās izmaksas",IF('2a+c+n'!$Q23="N",'2a+c+n'!K23,0))</f>
        <v>0</v>
      </c>
      <c r="L23" s="82">
        <f>IF($C$4="Neattiecināmās izmaksas",IF('2a+c+n'!$Q23="N",'2a+c+n'!L23,0))</f>
        <v>0</v>
      </c>
      <c r="M23" s="119">
        <f>IF($C$4="Neattiecināmās izmaksas",IF('2a+c+n'!$Q23="N",'2a+c+n'!M23,0))</f>
        <v>0</v>
      </c>
      <c r="N23" s="119">
        <f>IF($C$4="Neattiecināmās izmaksas",IF('2a+c+n'!$Q23="N",'2a+c+n'!N23,0))</f>
        <v>0</v>
      </c>
      <c r="O23" s="119">
        <f>IF($C$4="Neattiecināmās izmaksas",IF('2a+c+n'!$Q23="N",'2a+c+n'!O23,0))</f>
        <v>0</v>
      </c>
      <c r="P23" s="120">
        <f>IF($C$4="Neattiecināmās izmaksas",IF('2a+c+n'!$Q23="N",'2a+c+n'!P23,0))</f>
        <v>0</v>
      </c>
    </row>
    <row r="24" spans="1:16" x14ac:dyDescent="0.2">
      <c r="A24" s="51">
        <f>IF(P24=0,0,IF(COUNTBLANK(P24)=1,0,COUNTA($P$14:P24)))</f>
        <v>0</v>
      </c>
      <c r="B24" s="24">
        <f>IF($C$4="Neattiecināmās izmaksas",IF('2a+c+n'!$Q24="N",'2a+c+n'!B24,0))</f>
        <v>0</v>
      </c>
      <c r="C24" s="24">
        <f>IF($C$4="Neattiecināmās izmaksas",IF('2a+c+n'!$Q24="N",'2a+c+n'!C24,0))</f>
        <v>0</v>
      </c>
      <c r="D24" s="24">
        <f>IF($C$4="Neattiecināmās izmaksas",IF('2a+c+n'!$Q24="N",'2a+c+n'!D24,0))</f>
        <v>0</v>
      </c>
      <c r="E24" s="46"/>
      <c r="F24" s="65"/>
      <c r="G24" s="119"/>
      <c r="H24" s="119">
        <f>IF($C$4="Neattiecināmās izmaksas",IF('2a+c+n'!$Q24="N",'2a+c+n'!H24,0))</f>
        <v>0</v>
      </c>
      <c r="I24" s="119"/>
      <c r="J24" s="119"/>
      <c r="K24" s="120">
        <f>IF($C$4="Neattiecināmās izmaksas",IF('2a+c+n'!$Q24="N",'2a+c+n'!K24,0))</f>
        <v>0</v>
      </c>
      <c r="L24" s="82">
        <f>IF($C$4="Neattiecināmās izmaksas",IF('2a+c+n'!$Q24="N",'2a+c+n'!L24,0))</f>
        <v>0</v>
      </c>
      <c r="M24" s="119">
        <f>IF($C$4="Neattiecināmās izmaksas",IF('2a+c+n'!$Q24="N",'2a+c+n'!M24,0))</f>
        <v>0</v>
      </c>
      <c r="N24" s="119">
        <f>IF($C$4="Neattiecināmās izmaksas",IF('2a+c+n'!$Q24="N",'2a+c+n'!N24,0))</f>
        <v>0</v>
      </c>
      <c r="O24" s="119">
        <f>IF($C$4="Neattiecināmās izmaksas",IF('2a+c+n'!$Q24="N",'2a+c+n'!O24,0))</f>
        <v>0</v>
      </c>
      <c r="P24" s="120">
        <f>IF($C$4="Neattiecināmās izmaksas",IF('2a+c+n'!$Q24="N",'2a+c+n'!P24,0))</f>
        <v>0</v>
      </c>
    </row>
    <row r="25" spans="1:16" x14ac:dyDescent="0.2">
      <c r="A25" s="51">
        <f>IF(P25=0,0,IF(COUNTBLANK(P25)=1,0,COUNTA($P$14:P25)))</f>
        <v>0</v>
      </c>
      <c r="B25" s="24">
        <f>IF($C$4="Neattiecināmās izmaksas",IF('2a+c+n'!$Q25="N",'2a+c+n'!B25,0))</f>
        <v>0</v>
      </c>
      <c r="C25" s="24">
        <f>IF($C$4="Neattiecināmās izmaksas",IF('2a+c+n'!$Q25="N",'2a+c+n'!C25,0))</f>
        <v>0</v>
      </c>
      <c r="D25" s="24">
        <f>IF($C$4="Neattiecināmās izmaksas",IF('2a+c+n'!$Q25="N",'2a+c+n'!D25,0))</f>
        <v>0</v>
      </c>
      <c r="E25" s="46"/>
      <c r="F25" s="65"/>
      <c r="G25" s="119"/>
      <c r="H25" s="119">
        <f>IF($C$4="Neattiecināmās izmaksas",IF('2a+c+n'!$Q25="N",'2a+c+n'!H25,0))</f>
        <v>0</v>
      </c>
      <c r="I25" s="119"/>
      <c r="J25" s="119"/>
      <c r="K25" s="120">
        <f>IF($C$4="Neattiecināmās izmaksas",IF('2a+c+n'!$Q25="N",'2a+c+n'!K25,0))</f>
        <v>0</v>
      </c>
      <c r="L25" s="82">
        <f>IF($C$4="Neattiecināmās izmaksas",IF('2a+c+n'!$Q25="N",'2a+c+n'!L25,0))</f>
        <v>0</v>
      </c>
      <c r="M25" s="119">
        <f>IF($C$4="Neattiecināmās izmaksas",IF('2a+c+n'!$Q25="N",'2a+c+n'!M25,0))</f>
        <v>0</v>
      </c>
      <c r="N25" s="119">
        <f>IF($C$4="Neattiecināmās izmaksas",IF('2a+c+n'!$Q25="N",'2a+c+n'!N25,0))</f>
        <v>0</v>
      </c>
      <c r="O25" s="119">
        <f>IF($C$4="Neattiecināmās izmaksas",IF('2a+c+n'!$Q25="N",'2a+c+n'!O25,0))</f>
        <v>0</v>
      </c>
      <c r="P25" s="120">
        <f>IF($C$4="Neattiecināmās izmaksas",IF('2a+c+n'!$Q25="N",'2a+c+n'!P25,0))</f>
        <v>0</v>
      </c>
    </row>
    <row r="26" spans="1:16" x14ac:dyDescent="0.2">
      <c r="A26" s="51">
        <f>IF(P26=0,0,IF(COUNTBLANK(P26)=1,0,COUNTA($P$14:P26)))</f>
        <v>0</v>
      </c>
      <c r="B26" s="24">
        <f>IF($C$4="Neattiecināmās izmaksas",IF('2a+c+n'!$Q26="N",'2a+c+n'!B26,0))</f>
        <v>0</v>
      </c>
      <c r="C26" s="24">
        <f>IF($C$4="Neattiecināmās izmaksas",IF('2a+c+n'!$Q26="N",'2a+c+n'!C26,0))</f>
        <v>0</v>
      </c>
      <c r="D26" s="24">
        <f>IF($C$4="Neattiecināmās izmaksas",IF('2a+c+n'!$Q26="N",'2a+c+n'!D26,0))</f>
        <v>0</v>
      </c>
      <c r="E26" s="46"/>
      <c r="F26" s="65"/>
      <c r="G26" s="119"/>
      <c r="H26" s="119">
        <f>IF($C$4="Neattiecināmās izmaksas",IF('2a+c+n'!$Q26="N",'2a+c+n'!H26,0))</f>
        <v>0</v>
      </c>
      <c r="I26" s="119"/>
      <c r="J26" s="119"/>
      <c r="K26" s="120">
        <f>IF($C$4="Neattiecināmās izmaksas",IF('2a+c+n'!$Q26="N",'2a+c+n'!K26,0))</f>
        <v>0</v>
      </c>
      <c r="L26" s="82">
        <f>IF($C$4="Neattiecināmās izmaksas",IF('2a+c+n'!$Q26="N",'2a+c+n'!L26,0))</f>
        <v>0</v>
      </c>
      <c r="M26" s="119">
        <f>IF($C$4="Neattiecināmās izmaksas",IF('2a+c+n'!$Q26="N",'2a+c+n'!M26,0))</f>
        <v>0</v>
      </c>
      <c r="N26" s="119">
        <f>IF($C$4="Neattiecināmās izmaksas",IF('2a+c+n'!$Q26="N",'2a+c+n'!N26,0))</f>
        <v>0</v>
      </c>
      <c r="O26" s="119">
        <f>IF($C$4="Neattiecināmās izmaksas",IF('2a+c+n'!$Q26="N",'2a+c+n'!O26,0))</f>
        <v>0</v>
      </c>
      <c r="P26" s="120">
        <f>IF($C$4="Neattiecināmās izmaksas",IF('2a+c+n'!$Q26="N",'2a+c+n'!P26,0))</f>
        <v>0</v>
      </c>
    </row>
    <row r="27" spans="1:16" x14ac:dyDescent="0.2">
      <c r="A27" s="51">
        <f>IF(P27=0,0,IF(COUNTBLANK(P27)=1,0,COUNTA($P$14:P27)))</f>
        <v>0</v>
      </c>
      <c r="B27" s="24">
        <f>IF($C$4="Neattiecināmās izmaksas",IF('2a+c+n'!$Q27="N",'2a+c+n'!B27,0))</f>
        <v>0</v>
      </c>
      <c r="C27" s="24">
        <f>IF($C$4="Neattiecināmās izmaksas",IF('2a+c+n'!$Q27="N",'2a+c+n'!C27,0))</f>
        <v>0</v>
      </c>
      <c r="D27" s="24">
        <f>IF($C$4="Neattiecināmās izmaksas",IF('2a+c+n'!$Q27="N",'2a+c+n'!D27,0))</f>
        <v>0</v>
      </c>
      <c r="E27" s="46"/>
      <c r="F27" s="65"/>
      <c r="G27" s="119"/>
      <c r="H27" s="119">
        <f>IF($C$4="Neattiecināmās izmaksas",IF('2a+c+n'!$Q27="N",'2a+c+n'!H27,0))</f>
        <v>0</v>
      </c>
      <c r="I27" s="119"/>
      <c r="J27" s="119"/>
      <c r="K27" s="120">
        <f>IF($C$4="Neattiecināmās izmaksas",IF('2a+c+n'!$Q27="N",'2a+c+n'!K27,0))</f>
        <v>0</v>
      </c>
      <c r="L27" s="82">
        <f>IF($C$4="Neattiecināmās izmaksas",IF('2a+c+n'!$Q27="N",'2a+c+n'!L27,0))</f>
        <v>0</v>
      </c>
      <c r="M27" s="119">
        <f>IF($C$4="Neattiecināmās izmaksas",IF('2a+c+n'!$Q27="N",'2a+c+n'!M27,0))</f>
        <v>0</v>
      </c>
      <c r="N27" s="119">
        <f>IF($C$4="Neattiecināmās izmaksas",IF('2a+c+n'!$Q27="N",'2a+c+n'!N27,0))</f>
        <v>0</v>
      </c>
      <c r="O27" s="119">
        <f>IF($C$4="Neattiecināmās izmaksas",IF('2a+c+n'!$Q27="N",'2a+c+n'!O27,0))</f>
        <v>0</v>
      </c>
      <c r="P27" s="120">
        <f>IF($C$4="Neattiecināmās izmaksas",IF('2a+c+n'!$Q27="N",'2a+c+n'!P27,0))</f>
        <v>0</v>
      </c>
    </row>
    <row r="28" spans="1:16" ht="10.8" thickBot="1" x14ac:dyDescent="0.25">
      <c r="A28" s="51">
        <f>IF(P28=0,0,IF(COUNTBLANK(P28)=1,0,COUNTA($P$14:P28)))</f>
        <v>0</v>
      </c>
      <c r="B28" s="24">
        <f>IF($C$4="Neattiecināmās izmaksas",IF('2a+c+n'!$Q28="N",'2a+c+n'!B28,0))</f>
        <v>0</v>
      </c>
      <c r="C28" s="24">
        <f>IF($C$4="Neattiecināmās izmaksas",IF('2a+c+n'!$Q28="N",'2a+c+n'!C28,0))</f>
        <v>0</v>
      </c>
      <c r="D28" s="24">
        <f>IF($C$4="Neattiecināmās izmaksas",IF('2a+c+n'!$Q28="N",'2a+c+n'!D28,0))</f>
        <v>0</v>
      </c>
      <c r="E28" s="46"/>
      <c r="F28" s="65"/>
      <c r="G28" s="119"/>
      <c r="H28" s="119">
        <f>IF($C$4="Neattiecināmās izmaksas",IF('2a+c+n'!$Q28="N",'2a+c+n'!H28,0))</f>
        <v>0</v>
      </c>
      <c r="I28" s="119"/>
      <c r="J28" s="119"/>
      <c r="K28" s="120">
        <f>IF($C$4="Neattiecināmās izmaksas",IF('2a+c+n'!$Q28="N",'2a+c+n'!K28,0))</f>
        <v>0</v>
      </c>
      <c r="L28" s="82">
        <f>IF($C$4="Neattiecināmās izmaksas",IF('2a+c+n'!$Q28="N",'2a+c+n'!L28,0))</f>
        <v>0</v>
      </c>
      <c r="M28" s="119">
        <f>IF($C$4="Neattiecināmās izmaksas",IF('2a+c+n'!$Q28="N",'2a+c+n'!M28,0))</f>
        <v>0</v>
      </c>
      <c r="N28" s="119">
        <f>IF($C$4="Neattiecināmās izmaksas",IF('2a+c+n'!$Q28="N",'2a+c+n'!N28,0))</f>
        <v>0</v>
      </c>
      <c r="O28" s="119">
        <f>IF($C$4="Neattiecināmās izmaksas",IF('2a+c+n'!$Q28="N",'2a+c+n'!O28,0))</f>
        <v>0</v>
      </c>
      <c r="P28" s="120">
        <f>IF($C$4="Neattiecināmās izmaksas",IF('2a+c+n'!$Q28="N",'2a+c+n'!P28,0))</f>
        <v>0</v>
      </c>
    </row>
    <row r="29" spans="1:16" ht="12" customHeight="1" thickBot="1" x14ac:dyDescent="0.25">
      <c r="A29" s="317" t="s">
        <v>62</v>
      </c>
      <c r="B29" s="318"/>
      <c r="C29" s="318"/>
      <c r="D29" s="318"/>
      <c r="E29" s="318"/>
      <c r="F29" s="318"/>
      <c r="G29" s="318"/>
      <c r="H29" s="318"/>
      <c r="I29" s="318"/>
      <c r="J29" s="318"/>
      <c r="K29" s="319"/>
      <c r="L29" s="133">
        <f>SUM(L14:L28)</f>
        <v>0</v>
      </c>
      <c r="M29" s="134">
        <f>SUM(M14:M28)</f>
        <v>0</v>
      </c>
      <c r="N29" s="134">
        <f>SUM(N14:N28)</f>
        <v>0</v>
      </c>
      <c r="O29" s="134">
        <f>SUM(O14:O28)</f>
        <v>0</v>
      </c>
      <c r="P29" s="135">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C4:I4"/>
    <mergeCell ref="D5:L5"/>
    <mergeCell ref="D6:L6"/>
    <mergeCell ref="D8:L8"/>
    <mergeCell ref="A9:F9"/>
    <mergeCell ref="J9:M9"/>
    <mergeCell ref="N9:O9"/>
    <mergeCell ref="D7:L7"/>
    <mergeCell ref="C38:H38"/>
    <mergeCell ref="L12:P12"/>
    <mergeCell ref="A29:K29"/>
    <mergeCell ref="C32:H32"/>
    <mergeCell ref="C33:H33"/>
    <mergeCell ref="A35:D35"/>
    <mergeCell ref="C37:H37"/>
    <mergeCell ref="A12:A13"/>
    <mergeCell ref="B12:B13"/>
    <mergeCell ref="C12:C13"/>
    <mergeCell ref="D12:D13"/>
    <mergeCell ref="E12:E13"/>
    <mergeCell ref="F12:K12"/>
  </mergeCells>
  <conditionalFormatting sqref="A29:K29">
    <cfRule type="containsText" dxfId="266" priority="4"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265" priority="2" operator="equal">
      <formula>0</formula>
    </cfRule>
  </conditionalFormatting>
  <conditionalFormatting sqref="C2:I2 D5:L8 N9:O9 L29:P29 C32:H32 C37:H37 C40">
    <cfRule type="cellIs" dxfId="264"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Q128"/>
  <sheetViews>
    <sheetView workbookViewId="0">
      <selection activeCell="X13" sqref="X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2" width="7.6640625" style="1" customWidth="1"/>
    <col min="13" max="13" width="10.33203125" style="1" customWidth="1"/>
    <col min="14" max="14" width="9.5546875" style="1" customWidth="1"/>
    <col min="15" max="15" width="7.6640625" style="1" customWidth="1"/>
    <col min="16" max="16" width="9" style="1" customWidth="1"/>
    <col min="17" max="16384" width="9.109375" style="1"/>
  </cols>
  <sheetData>
    <row r="1" spans="1:17" x14ac:dyDescent="0.2">
      <c r="A1" s="22"/>
      <c r="B1" s="22"/>
      <c r="C1" s="27" t="s">
        <v>44</v>
      </c>
      <c r="D1" s="80">
        <v>3</v>
      </c>
      <c r="E1" s="22"/>
      <c r="F1" s="22"/>
      <c r="G1" s="22"/>
      <c r="H1" s="22"/>
      <c r="I1" s="22"/>
      <c r="J1" s="22"/>
      <c r="N1" s="26"/>
      <c r="O1" s="27"/>
      <c r="P1" s="28"/>
    </row>
    <row r="2" spans="1:17" x14ac:dyDescent="0.2">
      <c r="A2" s="29"/>
      <c r="B2" s="29"/>
      <c r="C2" s="332" t="s">
        <v>178</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P116</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39" t="s">
        <v>107</v>
      </c>
      <c r="D14" s="23"/>
      <c r="E14" s="45"/>
      <c r="F14" s="71"/>
      <c r="G14" s="136"/>
      <c r="H14" s="109">
        <f>F14*G14</f>
        <v>0</v>
      </c>
      <c r="I14" s="109"/>
      <c r="J14" s="109"/>
      <c r="K14" s="114">
        <f>SUM(H14:J14)</f>
        <v>0</v>
      </c>
      <c r="L14" s="71">
        <f>E14*F14</f>
        <v>0</v>
      </c>
      <c r="M14" s="109">
        <f>H14*E14</f>
        <v>0</v>
      </c>
      <c r="N14" s="109">
        <f>I14*E14</f>
        <v>0</v>
      </c>
      <c r="O14" s="109">
        <f>J14*E14</f>
        <v>0</v>
      </c>
      <c r="P14" s="110">
        <f>SUM(M14:O14)</f>
        <v>0</v>
      </c>
      <c r="Q14" s="57"/>
    </row>
    <row r="15" spans="1:17" ht="20.399999999999999" x14ac:dyDescent="0.2">
      <c r="A15" s="36">
        <v>1</v>
      </c>
      <c r="B15" s="24" t="s">
        <v>108</v>
      </c>
      <c r="C15" s="140" t="s">
        <v>109</v>
      </c>
      <c r="D15" s="141" t="s">
        <v>110</v>
      </c>
      <c r="E15" s="224">
        <v>291</v>
      </c>
      <c r="F15" s="41"/>
      <c r="G15" s="138"/>
      <c r="H15" s="111">
        <f>F15*G15</f>
        <v>0</v>
      </c>
      <c r="I15" s="138"/>
      <c r="J15" s="138"/>
      <c r="K15" s="115">
        <f t="shared" ref="K15:K80" si="0">SUM(H15:J15)</f>
        <v>0</v>
      </c>
      <c r="L15" s="41">
        <f t="shared" ref="L15:L80" si="1">E15*F15</f>
        <v>0</v>
      </c>
      <c r="M15" s="111">
        <f t="shared" ref="M15:M80" si="2">H15*E15</f>
        <v>0</v>
      </c>
      <c r="N15" s="111">
        <f t="shared" ref="N15:N80" si="3">I15*E15</f>
        <v>0</v>
      </c>
      <c r="O15" s="111">
        <f t="shared" ref="O15:O80" si="4">J15*E15</f>
        <v>0</v>
      </c>
      <c r="P15" s="112">
        <f t="shared" ref="P15:P80" si="5">SUM(M15:O15)</f>
        <v>0</v>
      </c>
      <c r="Q15" s="61" t="s">
        <v>46</v>
      </c>
    </row>
    <row r="16" spans="1:17" ht="30.6" x14ac:dyDescent="0.2">
      <c r="A16" s="36">
        <v>2</v>
      </c>
      <c r="B16" s="24" t="s">
        <v>108</v>
      </c>
      <c r="C16" s="140" t="s">
        <v>111</v>
      </c>
      <c r="D16" s="141" t="s">
        <v>112</v>
      </c>
      <c r="E16" s="224">
        <v>300</v>
      </c>
      <c r="F16" s="41"/>
      <c r="G16" s="138"/>
      <c r="H16" s="111">
        <f t="shared" ref="H16:H81" si="6">F16*G16</f>
        <v>0</v>
      </c>
      <c r="I16" s="138"/>
      <c r="J16" s="138"/>
      <c r="K16" s="115">
        <f t="shared" si="0"/>
        <v>0</v>
      </c>
      <c r="L16" s="41">
        <f t="shared" si="1"/>
        <v>0</v>
      </c>
      <c r="M16" s="111">
        <f t="shared" si="2"/>
        <v>0</v>
      </c>
      <c r="N16" s="111">
        <f t="shared" si="3"/>
        <v>0</v>
      </c>
      <c r="O16" s="111">
        <f t="shared" si="4"/>
        <v>0</v>
      </c>
      <c r="P16" s="112">
        <f t="shared" si="5"/>
        <v>0</v>
      </c>
      <c r="Q16" s="61" t="s">
        <v>46</v>
      </c>
    </row>
    <row r="17" spans="1:17" ht="20.399999999999999" x14ac:dyDescent="0.2">
      <c r="A17" s="36">
        <v>3</v>
      </c>
      <c r="B17" s="24" t="s">
        <v>108</v>
      </c>
      <c r="C17" s="140" t="s">
        <v>384</v>
      </c>
      <c r="D17" s="141" t="s">
        <v>77</v>
      </c>
      <c r="E17" s="224">
        <v>9</v>
      </c>
      <c r="F17" s="41"/>
      <c r="G17" s="138"/>
      <c r="H17" s="111">
        <f t="shared" si="6"/>
        <v>0</v>
      </c>
      <c r="I17" s="138"/>
      <c r="J17" s="138"/>
      <c r="K17" s="115">
        <f t="shared" si="0"/>
        <v>0</v>
      </c>
      <c r="L17" s="41">
        <f t="shared" si="1"/>
        <v>0</v>
      </c>
      <c r="M17" s="111">
        <f t="shared" si="2"/>
        <v>0</v>
      </c>
      <c r="N17" s="111">
        <f t="shared" si="3"/>
        <v>0</v>
      </c>
      <c r="O17" s="111">
        <f t="shared" si="4"/>
        <v>0</v>
      </c>
      <c r="P17" s="112">
        <f t="shared" si="5"/>
        <v>0</v>
      </c>
      <c r="Q17" s="61" t="s">
        <v>46</v>
      </c>
    </row>
    <row r="18" spans="1:17" ht="30.6" x14ac:dyDescent="0.2">
      <c r="A18" s="36">
        <v>4</v>
      </c>
      <c r="B18" s="24" t="s">
        <v>108</v>
      </c>
      <c r="C18" s="40" t="s">
        <v>113</v>
      </c>
      <c r="D18" s="141" t="s">
        <v>112</v>
      </c>
      <c r="E18" s="224">
        <v>300</v>
      </c>
      <c r="F18" s="41"/>
      <c r="G18" s="138"/>
      <c r="H18" s="111">
        <f t="shared" si="6"/>
        <v>0</v>
      </c>
      <c r="I18" s="138"/>
      <c r="J18" s="138"/>
      <c r="K18" s="115">
        <f t="shared" si="0"/>
        <v>0</v>
      </c>
      <c r="L18" s="41">
        <f t="shared" si="1"/>
        <v>0</v>
      </c>
      <c r="M18" s="111">
        <f t="shared" si="2"/>
        <v>0</v>
      </c>
      <c r="N18" s="111">
        <f t="shared" si="3"/>
        <v>0</v>
      </c>
      <c r="O18" s="111">
        <f t="shared" si="4"/>
        <v>0</v>
      </c>
      <c r="P18" s="112">
        <f t="shared" si="5"/>
        <v>0</v>
      </c>
      <c r="Q18" s="61" t="s">
        <v>46</v>
      </c>
    </row>
    <row r="19" spans="1:17" x14ac:dyDescent="0.2">
      <c r="A19" s="36">
        <v>5</v>
      </c>
      <c r="B19" s="72"/>
      <c r="C19" s="142" t="s">
        <v>114</v>
      </c>
      <c r="D19" s="24"/>
      <c r="E19" s="46"/>
      <c r="F19" s="41"/>
      <c r="G19" s="138"/>
      <c r="H19" s="111">
        <f t="shared" si="6"/>
        <v>0</v>
      </c>
      <c r="I19" s="138"/>
      <c r="J19" s="138"/>
      <c r="K19" s="115">
        <f t="shared" si="0"/>
        <v>0</v>
      </c>
      <c r="L19" s="41">
        <f t="shared" si="1"/>
        <v>0</v>
      </c>
      <c r="M19" s="111">
        <f t="shared" si="2"/>
        <v>0</v>
      </c>
      <c r="N19" s="111">
        <f t="shared" si="3"/>
        <v>0</v>
      </c>
      <c r="O19" s="111">
        <f t="shared" si="4"/>
        <v>0</v>
      </c>
      <c r="P19" s="112">
        <f t="shared" si="5"/>
        <v>0</v>
      </c>
      <c r="Q19" s="61"/>
    </row>
    <row r="20" spans="1:17" ht="20.399999999999999" x14ac:dyDescent="0.2">
      <c r="A20" s="36">
        <v>6</v>
      </c>
      <c r="B20" s="24" t="s">
        <v>108</v>
      </c>
      <c r="C20" s="140" t="s">
        <v>115</v>
      </c>
      <c r="D20" s="141" t="s">
        <v>116</v>
      </c>
      <c r="E20" s="224">
        <v>900</v>
      </c>
      <c r="F20" s="143"/>
      <c r="G20" s="138"/>
      <c r="H20" s="111">
        <f t="shared" si="6"/>
        <v>0</v>
      </c>
      <c r="I20" s="151"/>
      <c r="J20" s="151"/>
      <c r="K20" s="115">
        <f t="shared" si="0"/>
        <v>0</v>
      </c>
      <c r="L20" s="41">
        <f t="shared" si="1"/>
        <v>0</v>
      </c>
      <c r="M20" s="111">
        <f t="shared" si="2"/>
        <v>0</v>
      </c>
      <c r="N20" s="111">
        <f t="shared" si="3"/>
        <v>0</v>
      </c>
      <c r="O20" s="111">
        <f t="shared" si="4"/>
        <v>0</v>
      </c>
      <c r="P20" s="112">
        <f t="shared" si="5"/>
        <v>0</v>
      </c>
      <c r="Q20" s="61" t="s">
        <v>46</v>
      </c>
    </row>
    <row r="21" spans="1:17" ht="20.399999999999999" x14ac:dyDescent="0.2">
      <c r="A21" s="36">
        <v>7</v>
      </c>
      <c r="B21" s="24" t="s">
        <v>108</v>
      </c>
      <c r="C21" s="140" t="s">
        <v>117</v>
      </c>
      <c r="D21" s="141" t="s">
        <v>116</v>
      </c>
      <c r="E21" s="224">
        <v>1800</v>
      </c>
      <c r="F21" s="143"/>
      <c r="G21" s="138"/>
      <c r="H21" s="111">
        <f t="shared" si="6"/>
        <v>0</v>
      </c>
      <c r="I21" s="151"/>
      <c r="J21" s="151"/>
      <c r="K21" s="115">
        <f t="shared" si="0"/>
        <v>0</v>
      </c>
      <c r="L21" s="41">
        <f t="shared" si="1"/>
        <v>0</v>
      </c>
      <c r="M21" s="111">
        <f t="shared" si="2"/>
        <v>0</v>
      </c>
      <c r="N21" s="111">
        <f t="shared" si="3"/>
        <v>0</v>
      </c>
      <c r="O21" s="111">
        <f t="shared" si="4"/>
        <v>0</v>
      </c>
      <c r="P21" s="112">
        <f t="shared" si="5"/>
        <v>0</v>
      </c>
      <c r="Q21" s="61" t="s">
        <v>46</v>
      </c>
    </row>
    <row r="22" spans="1:17" ht="30.6" x14ac:dyDescent="0.2">
      <c r="A22" s="36">
        <v>8</v>
      </c>
      <c r="B22" s="24" t="s">
        <v>108</v>
      </c>
      <c r="C22" s="140" t="s">
        <v>118</v>
      </c>
      <c r="D22" s="141" t="s">
        <v>112</v>
      </c>
      <c r="E22" s="224">
        <v>300</v>
      </c>
      <c r="F22" s="143"/>
      <c r="G22" s="138"/>
      <c r="H22" s="111">
        <f t="shared" si="6"/>
        <v>0</v>
      </c>
      <c r="I22" s="151"/>
      <c r="J22" s="151"/>
      <c r="K22" s="115">
        <f t="shared" si="0"/>
        <v>0</v>
      </c>
      <c r="L22" s="41">
        <f t="shared" si="1"/>
        <v>0</v>
      </c>
      <c r="M22" s="111">
        <f t="shared" si="2"/>
        <v>0</v>
      </c>
      <c r="N22" s="111">
        <f t="shared" si="3"/>
        <v>0</v>
      </c>
      <c r="O22" s="111">
        <f t="shared" si="4"/>
        <v>0</v>
      </c>
      <c r="P22" s="112">
        <f t="shared" si="5"/>
        <v>0</v>
      </c>
      <c r="Q22" s="61" t="s">
        <v>46</v>
      </c>
    </row>
    <row r="23" spans="1:17" ht="20.399999999999999" x14ac:dyDescent="0.2">
      <c r="A23" s="36">
        <v>9</v>
      </c>
      <c r="B23" s="24" t="s">
        <v>108</v>
      </c>
      <c r="C23" s="140" t="s">
        <v>119</v>
      </c>
      <c r="D23" s="141" t="s">
        <v>116</v>
      </c>
      <c r="E23" s="224">
        <v>840</v>
      </c>
      <c r="F23" s="143"/>
      <c r="G23" s="138"/>
      <c r="H23" s="111">
        <f t="shared" si="6"/>
        <v>0</v>
      </c>
      <c r="I23" s="151"/>
      <c r="J23" s="151"/>
      <c r="K23" s="115">
        <f t="shared" si="0"/>
        <v>0</v>
      </c>
      <c r="L23" s="41">
        <f t="shared" si="1"/>
        <v>0</v>
      </c>
      <c r="M23" s="111">
        <f t="shared" si="2"/>
        <v>0</v>
      </c>
      <c r="N23" s="111">
        <f t="shared" si="3"/>
        <v>0</v>
      </c>
      <c r="O23" s="111">
        <f t="shared" si="4"/>
        <v>0</v>
      </c>
      <c r="P23" s="112">
        <f t="shared" si="5"/>
        <v>0</v>
      </c>
      <c r="Q23" s="61" t="s">
        <v>46</v>
      </c>
    </row>
    <row r="24" spans="1:17" ht="20.399999999999999" x14ac:dyDescent="0.2">
      <c r="A24" s="36">
        <v>10</v>
      </c>
      <c r="B24" s="24" t="s">
        <v>108</v>
      </c>
      <c r="C24" s="140" t="s">
        <v>120</v>
      </c>
      <c r="D24" s="141" t="s">
        <v>112</v>
      </c>
      <c r="E24" s="224">
        <v>120</v>
      </c>
      <c r="F24" s="143"/>
      <c r="G24" s="138"/>
      <c r="H24" s="111">
        <f t="shared" si="6"/>
        <v>0</v>
      </c>
      <c r="I24" s="151"/>
      <c r="J24" s="151"/>
      <c r="K24" s="115">
        <f t="shared" si="0"/>
        <v>0</v>
      </c>
      <c r="L24" s="41">
        <f t="shared" si="1"/>
        <v>0</v>
      </c>
      <c r="M24" s="111">
        <f t="shared" si="2"/>
        <v>0</v>
      </c>
      <c r="N24" s="111">
        <f t="shared" si="3"/>
        <v>0</v>
      </c>
      <c r="O24" s="111">
        <f t="shared" si="4"/>
        <v>0</v>
      </c>
      <c r="P24" s="112">
        <f t="shared" si="5"/>
        <v>0</v>
      </c>
      <c r="Q24" s="61" t="s">
        <v>46</v>
      </c>
    </row>
    <row r="25" spans="1:17" ht="20.399999999999999" x14ac:dyDescent="0.2">
      <c r="A25" s="36">
        <v>11</v>
      </c>
      <c r="B25" s="24" t="s">
        <v>108</v>
      </c>
      <c r="C25" s="140" t="s">
        <v>121</v>
      </c>
      <c r="D25" s="141" t="s">
        <v>116</v>
      </c>
      <c r="E25" s="224">
        <v>360</v>
      </c>
      <c r="F25" s="143"/>
      <c r="G25" s="138"/>
      <c r="H25" s="111">
        <f t="shared" si="6"/>
        <v>0</v>
      </c>
      <c r="I25" s="151"/>
      <c r="J25" s="151"/>
      <c r="K25" s="115">
        <f t="shared" si="0"/>
        <v>0</v>
      </c>
      <c r="L25" s="41">
        <f t="shared" si="1"/>
        <v>0</v>
      </c>
      <c r="M25" s="111">
        <f t="shared" si="2"/>
        <v>0</v>
      </c>
      <c r="N25" s="111">
        <f t="shared" si="3"/>
        <v>0</v>
      </c>
      <c r="O25" s="111">
        <f t="shared" si="4"/>
        <v>0</v>
      </c>
      <c r="P25" s="112">
        <f t="shared" si="5"/>
        <v>0</v>
      </c>
      <c r="Q25" s="61" t="s">
        <v>46</v>
      </c>
    </row>
    <row r="26" spans="1:17" ht="20.399999999999999" x14ac:dyDescent="0.2">
      <c r="A26" s="36">
        <v>12</v>
      </c>
      <c r="B26" s="24" t="s">
        <v>108</v>
      </c>
      <c r="C26" s="140" t="s">
        <v>122</v>
      </c>
      <c r="D26" s="141" t="s">
        <v>116</v>
      </c>
      <c r="E26" s="225">
        <v>13.33</v>
      </c>
      <c r="F26" s="143"/>
      <c r="G26" s="138"/>
      <c r="H26" s="111">
        <f t="shared" si="6"/>
        <v>0</v>
      </c>
      <c r="I26" s="151"/>
      <c r="J26" s="151"/>
      <c r="K26" s="115">
        <f t="shared" si="0"/>
        <v>0</v>
      </c>
      <c r="L26" s="41">
        <f t="shared" si="1"/>
        <v>0</v>
      </c>
      <c r="M26" s="111">
        <f t="shared" si="2"/>
        <v>0</v>
      </c>
      <c r="N26" s="111">
        <f t="shared" si="3"/>
        <v>0</v>
      </c>
      <c r="O26" s="111">
        <f t="shared" si="4"/>
        <v>0</v>
      </c>
      <c r="P26" s="112">
        <f t="shared" si="5"/>
        <v>0</v>
      </c>
      <c r="Q26" s="61" t="s">
        <v>46</v>
      </c>
    </row>
    <row r="27" spans="1:17" ht="30.6" x14ac:dyDescent="0.2">
      <c r="A27" s="36">
        <v>13</v>
      </c>
      <c r="B27" s="24" t="s">
        <v>108</v>
      </c>
      <c r="C27" s="140" t="s">
        <v>123</v>
      </c>
      <c r="D27" s="141" t="s">
        <v>112</v>
      </c>
      <c r="E27" s="224">
        <v>120</v>
      </c>
      <c r="F27" s="143"/>
      <c r="G27" s="138"/>
      <c r="H27" s="111">
        <f t="shared" si="6"/>
        <v>0</v>
      </c>
      <c r="I27" s="151"/>
      <c r="J27" s="151"/>
      <c r="K27" s="115">
        <f t="shared" si="0"/>
        <v>0</v>
      </c>
      <c r="L27" s="41">
        <f t="shared" si="1"/>
        <v>0</v>
      </c>
      <c r="M27" s="111">
        <f t="shared" si="2"/>
        <v>0</v>
      </c>
      <c r="N27" s="111">
        <f t="shared" si="3"/>
        <v>0</v>
      </c>
      <c r="O27" s="111">
        <f t="shared" si="4"/>
        <v>0</v>
      </c>
      <c r="P27" s="112">
        <f t="shared" si="5"/>
        <v>0</v>
      </c>
      <c r="Q27" s="61" t="s">
        <v>46</v>
      </c>
    </row>
    <row r="28" spans="1:17" ht="30.6" x14ac:dyDescent="0.2">
      <c r="A28" s="36">
        <v>14</v>
      </c>
      <c r="B28" s="24" t="s">
        <v>108</v>
      </c>
      <c r="C28" s="140" t="s">
        <v>124</v>
      </c>
      <c r="D28" s="141" t="s">
        <v>75</v>
      </c>
      <c r="E28" s="224">
        <v>200</v>
      </c>
      <c r="F28" s="143"/>
      <c r="G28" s="138"/>
      <c r="H28" s="111">
        <f t="shared" si="6"/>
        <v>0</v>
      </c>
      <c r="I28" s="151"/>
      <c r="J28" s="151"/>
      <c r="K28" s="115">
        <f t="shared" si="0"/>
        <v>0</v>
      </c>
      <c r="L28" s="41">
        <f t="shared" si="1"/>
        <v>0</v>
      </c>
      <c r="M28" s="111">
        <f t="shared" si="2"/>
        <v>0</v>
      </c>
      <c r="N28" s="111">
        <f t="shared" si="3"/>
        <v>0</v>
      </c>
      <c r="O28" s="111">
        <f t="shared" si="4"/>
        <v>0</v>
      </c>
      <c r="P28" s="112">
        <f t="shared" si="5"/>
        <v>0</v>
      </c>
      <c r="Q28" s="61" t="s">
        <v>46</v>
      </c>
    </row>
    <row r="29" spans="1:17" ht="30.6" x14ac:dyDescent="0.2">
      <c r="A29" s="36">
        <v>15</v>
      </c>
      <c r="B29" s="24" t="s">
        <v>108</v>
      </c>
      <c r="C29" s="140" t="s">
        <v>125</v>
      </c>
      <c r="D29" s="141" t="s">
        <v>112</v>
      </c>
      <c r="E29" s="224">
        <v>60</v>
      </c>
      <c r="F29" s="143"/>
      <c r="G29" s="138"/>
      <c r="H29" s="111">
        <f t="shared" si="6"/>
        <v>0</v>
      </c>
      <c r="I29" s="151"/>
      <c r="J29" s="151"/>
      <c r="K29" s="115">
        <f t="shared" si="0"/>
        <v>0</v>
      </c>
      <c r="L29" s="41">
        <f t="shared" si="1"/>
        <v>0</v>
      </c>
      <c r="M29" s="111">
        <f t="shared" si="2"/>
        <v>0</v>
      </c>
      <c r="N29" s="111">
        <f t="shared" si="3"/>
        <v>0</v>
      </c>
      <c r="O29" s="111">
        <f t="shared" si="4"/>
        <v>0</v>
      </c>
      <c r="P29" s="112">
        <f t="shared" si="5"/>
        <v>0</v>
      </c>
      <c r="Q29" s="61" t="s">
        <v>46</v>
      </c>
    </row>
    <row r="30" spans="1:17" ht="30.6" x14ac:dyDescent="0.2">
      <c r="A30" s="36">
        <v>16</v>
      </c>
      <c r="B30" s="24" t="s">
        <v>108</v>
      </c>
      <c r="C30" s="140" t="s">
        <v>126</v>
      </c>
      <c r="D30" s="141" t="s">
        <v>116</v>
      </c>
      <c r="E30" s="224">
        <v>180</v>
      </c>
      <c r="F30" s="143"/>
      <c r="G30" s="138"/>
      <c r="H30" s="111">
        <f t="shared" si="6"/>
        <v>0</v>
      </c>
      <c r="I30" s="151"/>
      <c r="J30" s="151"/>
      <c r="K30" s="115">
        <f t="shared" si="0"/>
        <v>0</v>
      </c>
      <c r="L30" s="41">
        <f t="shared" si="1"/>
        <v>0</v>
      </c>
      <c r="M30" s="111">
        <f t="shared" si="2"/>
        <v>0</v>
      </c>
      <c r="N30" s="111">
        <f t="shared" si="3"/>
        <v>0</v>
      </c>
      <c r="O30" s="111">
        <f t="shared" si="4"/>
        <v>0</v>
      </c>
      <c r="P30" s="112">
        <f t="shared" si="5"/>
        <v>0</v>
      </c>
      <c r="Q30" s="61" t="s">
        <v>46</v>
      </c>
    </row>
    <row r="31" spans="1:17" ht="20.399999999999999" x14ac:dyDescent="0.2">
      <c r="A31" s="36">
        <v>17</v>
      </c>
      <c r="B31" s="24" t="s">
        <v>108</v>
      </c>
      <c r="C31" s="140" t="s">
        <v>127</v>
      </c>
      <c r="D31" s="141" t="s">
        <v>79</v>
      </c>
      <c r="E31" s="225">
        <v>360</v>
      </c>
      <c r="F31" s="143"/>
      <c r="G31" s="138"/>
      <c r="H31" s="111">
        <f t="shared" si="6"/>
        <v>0</v>
      </c>
      <c r="I31" s="151"/>
      <c r="J31" s="151"/>
      <c r="K31" s="115">
        <f t="shared" si="0"/>
        <v>0</v>
      </c>
      <c r="L31" s="41">
        <f t="shared" si="1"/>
        <v>0</v>
      </c>
      <c r="M31" s="111">
        <f t="shared" si="2"/>
        <v>0</v>
      </c>
      <c r="N31" s="111">
        <f t="shared" si="3"/>
        <v>0</v>
      </c>
      <c r="O31" s="111">
        <f t="shared" si="4"/>
        <v>0</v>
      </c>
      <c r="P31" s="112">
        <f t="shared" si="5"/>
        <v>0</v>
      </c>
      <c r="Q31" s="61" t="s">
        <v>46</v>
      </c>
    </row>
    <row r="32" spans="1:17" x14ac:dyDescent="0.2">
      <c r="A32" s="36">
        <v>18</v>
      </c>
      <c r="B32" s="72"/>
      <c r="C32" s="142" t="s">
        <v>128</v>
      </c>
      <c r="D32" s="24"/>
      <c r="E32" s="46"/>
      <c r="F32" s="41"/>
      <c r="G32" s="138"/>
      <c r="H32" s="111">
        <f t="shared" si="6"/>
        <v>0</v>
      </c>
      <c r="I32" s="138"/>
      <c r="J32" s="138"/>
      <c r="K32" s="115">
        <f t="shared" si="0"/>
        <v>0</v>
      </c>
      <c r="L32" s="41">
        <f t="shared" si="1"/>
        <v>0</v>
      </c>
      <c r="M32" s="111">
        <f t="shared" si="2"/>
        <v>0</v>
      </c>
      <c r="N32" s="111">
        <f t="shared" si="3"/>
        <v>0</v>
      </c>
      <c r="O32" s="111">
        <f t="shared" si="4"/>
        <v>0</v>
      </c>
      <c r="P32" s="112">
        <f t="shared" si="5"/>
        <v>0</v>
      </c>
      <c r="Q32" s="61"/>
    </row>
    <row r="33" spans="1:17" ht="78" customHeight="1" x14ac:dyDescent="0.2">
      <c r="A33" s="36">
        <v>19</v>
      </c>
      <c r="B33" s="24" t="s">
        <v>108</v>
      </c>
      <c r="C33" s="140" t="s">
        <v>129</v>
      </c>
      <c r="D33" s="141" t="s">
        <v>112</v>
      </c>
      <c r="E33" s="224">
        <v>636.84</v>
      </c>
      <c r="F33" s="144"/>
      <c r="G33" s="138"/>
      <c r="H33" s="111">
        <f t="shared" si="6"/>
        <v>0</v>
      </c>
      <c r="I33" s="151"/>
      <c r="J33" s="151"/>
      <c r="K33" s="115">
        <f t="shared" si="0"/>
        <v>0</v>
      </c>
      <c r="L33" s="41">
        <f t="shared" si="1"/>
        <v>0</v>
      </c>
      <c r="M33" s="111">
        <f t="shared" si="2"/>
        <v>0</v>
      </c>
      <c r="N33" s="111">
        <f t="shared" si="3"/>
        <v>0</v>
      </c>
      <c r="O33" s="111">
        <f t="shared" si="4"/>
        <v>0</v>
      </c>
      <c r="P33" s="112">
        <f t="shared" si="5"/>
        <v>0</v>
      </c>
      <c r="Q33" s="61" t="s">
        <v>46</v>
      </c>
    </row>
    <row r="34" spans="1:17" ht="20.399999999999999" x14ac:dyDescent="0.2">
      <c r="A34" s="36">
        <v>20</v>
      </c>
      <c r="B34" s="24" t="s">
        <v>108</v>
      </c>
      <c r="C34" s="140" t="s">
        <v>130</v>
      </c>
      <c r="D34" s="141" t="s">
        <v>112</v>
      </c>
      <c r="E34" s="224">
        <v>2122.79</v>
      </c>
      <c r="F34" s="144"/>
      <c r="G34" s="138"/>
      <c r="H34" s="111">
        <f t="shared" si="6"/>
        <v>0</v>
      </c>
      <c r="I34" s="151"/>
      <c r="J34" s="151"/>
      <c r="K34" s="115">
        <f t="shared" si="0"/>
        <v>0</v>
      </c>
      <c r="L34" s="41">
        <f t="shared" si="1"/>
        <v>0</v>
      </c>
      <c r="M34" s="111">
        <f t="shared" si="2"/>
        <v>0</v>
      </c>
      <c r="N34" s="111">
        <f t="shared" si="3"/>
        <v>0</v>
      </c>
      <c r="O34" s="111">
        <f t="shared" si="4"/>
        <v>0</v>
      </c>
      <c r="P34" s="112">
        <f t="shared" si="5"/>
        <v>0</v>
      </c>
      <c r="Q34" s="61" t="s">
        <v>46</v>
      </c>
    </row>
    <row r="35" spans="1:17" ht="30.6" x14ac:dyDescent="0.2">
      <c r="A35" s="36">
        <v>21</v>
      </c>
      <c r="B35" s="24" t="s">
        <v>108</v>
      </c>
      <c r="C35" s="140" t="s">
        <v>131</v>
      </c>
      <c r="D35" s="141" t="s">
        <v>77</v>
      </c>
      <c r="E35" s="224">
        <v>1</v>
      </c>
      <c r="F35" s="144"/>
      <c r="G35" s="138"/>
      <c r="H35" s="111">
        <f t="shared" si="6"/>
        <v>0</v>
      </c>
      <c r="I35" s="151"/>
      <c r="J35" s="151"/>
      <c r="K35" s="115">
        <f t="shared" si="0"/>
        <v>0</v>
      </c>
      <c r="L35" s="41">
        <f t="shared" si="1"/>
        <v>0</v>
      </c>
      <c r="M35" s="111">
        <f t="shared" si="2"/>
        <v>0</v>
      </c>
      <c r="N35" s="111">
        <f t="shared" si="3"/>
        <v>0</v>
      </c>
      <c r="O35" s="111">
        <f t="shared" si="4"/>
        <v>0</v>
      </c>
      <c r="P35" s="112">
        <f t="shared" si="5"/>
        <v>0</v>
      </c>
      <c r="Q35" s="61" t="s">
        <v>46</v>
      </c>
    </row>
    <row r="36" spans="1:17" x14ac:dyDescent="0.2">
      <c r="A36" s="36">
        <v>22</v>
      </c>
      <c r="B36" s="72"/>
      <c r="C36" s="142" t="s">
        <v>132</v>
      </c>
      <c r="D36" s="24"/>
      <c r="E36" s="46"/>
      <c r="F36" s="41"/>
      <c r="G36" s="138"/>
      <c r="H36" s="111">
        <f t="shared" si="6"/>
        <v>0</v>
      </c>
      <c r="I36" s="138"/>
      <c r="J36" s="138"/>
      <c r="K36" s="115">
        <f t="shared" si="0"/>
        <v>0</v>
      </c>
      <c r="L36" s="41">
        <f t="shared" si="1"/>
        <v>0</v>
      </c>
      <c r="M36" s="111">
        <f t="shared" si="2"/>
        <v>0</v>
      </c>
      <c r="N36" s="111">
        <f t="shared" si="3"/>
        <v>0</v>
      </c>
      <c r="O36" s="111">
        <f t="shared" si="4"/>
        <v>0</v>
      </c>
      <c r="P36" s="112">
        <f t="shared" si="5"/>
        <v>0</v>
      </c>
      <c r="Q36" s="61"/>
    </row>
    <row r="37" spans="1:17" ht="30.6" x14ac:dyDescent="0.2">
      <c r="A37" s="36">
        <v>23</v>
      </c>
      <c r="B37" s="24" t="s">
        <v>108</v>
      </c>
      <c r="C37" s="140" t="s">
        <v>133</v>
      </c>
      <c r="D37" s="141" t="s">
        <v>116</v>
      </c>
      <c r="E37" s="224">
        <v>11675.37</v>
      </c>
      <c r="F37" s="41"/>
      <c r="G37" s="138"/>
      <c r="H37" s="111">
        <f t="shared" si="6"/>
        <v>0</v>
      </c>
      <c r="I37" s="151"/>
      <c r="J37" s="151"/>
      <c r="K37" s="115">
        <f t="shared" si="0"/>
        <v>0</v>
      </c>
      <c r="L37" s="41">
        <f t="shared" si="1"/>
        <v>0</v>
      </c>
      <c r="M37" s="111">
        <f t="shared" si="2"/>
        <v>0</v>
      </c>
      <c r="N37" s="111">
        <f t="shared" si="3"/>
        <v>0</v>
      </c>
      <c r="O37" s="111">
        <f t="shared" si="4"/>
        <v>0</v>
      </c>
      <c r="P37" s="112">
        <f t="shared" si="5"/>
        <v>0</v>
      </c>
      <c r="Q37" s="61" t="s">
        <v>46</v>
      </c>
    </row>
    <row r="38" spans="1:17" ht="20.399999999999999" x14ac:dyDescent="0.2">
      <c r="A38" s="36">
        <v>24</v>
      </c>
      <c r="B38" s="24" t="s">
        <v>108</v>
      </c>
      <c r="C38" s="140" t="s">
        <v>402</v>
      </c>
      <c r="D38" s="141" t="s">
        <v>112</v>
      </c>
      <c r="E38" s="224">
        <v>2122.79</v>
      </c>
      <c r="F38" s="41"/>
      <c r="G38" s="138"/>
      <c r="H38" s="111">
        <f t="shared" si="6"/>
        <v>0</v>
      </c>
      <c r="I38" s="151"/>
      <c r="J38" s="151"/>
      <c r="K38" s="115">
        <f t="shared" si="0"/>
        <v>0</v>
      </c>
      <c r="L38" s="41">
        <f t="shared" si="1"/>
        <v>0</v>
      </c>
      <c r="M38" s="111">
        <f t="shared" si="2"/>
        <v>0</v>
      </c>
      <c r="N38" s="111">
        <f t="shared" si="3"/>
        <v>0</v>
      </c>
      <c r="O38" s="111">
        <f t="shared" si="4"/>
        <v>0</v>
      </c>
      <c r="P38" s="112">
        <f t="shared" si="5"/>
        <v>0</v>
      </c>
      <c r="Q38" s="61" t="s">
        <v>46</v>
      </c>
    </row>
    <row r="39" spans="1:17" ht="20.399999999999999" x14ac:dyDescent="0.2">
      <c r="A39" s="36">
        <v>25</v>
      </c>
      <c r="B39" s="24" t="s">
        <v>108</v>
      </c>
      <c r="C39" s="140" t="s">
        <v>134</v>
      </c>
      <c r="D39" s="141" t="s">
        <v>116</v>
      </c>
      <c r="E39" s="224">
        <v>11887.65</v>
      </c>
      <c r="F39" s="41"/>
      <c r="G39" s="138"/>
      <c r="H39" s="111">
        <f t="shared" si="6"/>
        <v>0</v>
      </c>
      <c r="I39" s="151"/>
      <c r="J39" s="151"/>
      <c r="K39" s="115">
        <f t="shared" si="0"/>
        <v>0</v>
      </c>
      <c r="L39" s="41">
        <f t="shared" si="1"/>
        <v>0</v>
      </c>
      <c r="M39" s="111">
        <f t="shared" si="2"/>
        <v>0</v>
      </c>
      <c r="N39" s="111">
        <f t="shared" si="3"/>
        <v>0</v>
      </c>
      <c r="O39" s="111">
        <f t="shared" si="4"/>
        <v>0</v>
      </c>
      <c r="P39" s="112">
        <f t="shared" si="5"/>
        <v>0</v>
      </c>
      <c r="Q39" s="61" t="s">
        <v>46</v>
      </c>
    </row>
    <row r="40" spans="1:17" ht="20.399999999999999" x14ac:dyDescent="0.2">
      <c r="A40" s="36">
        <v>26</v>
      </c>
      <c r="B40" s="24" t="s">
        <v>108</v>
      </c>
      <c r="C40" s="140" t="s">
        <v>135</v>
      </c>
      <c r="D40" s="141" t="s">
        <v>112</v>
      </c>
      <c r="E40" s="224">
        <v>1698.24</v>
      </c>
      <c r="F40" s="41"/>
      <c r="G40" s="138"/>
      <c r="H40" s="111">
        <f t="shared" si="6"/>
        <v>0</v>
      </c>
      <c r="I40" s="151"/>
      <c r="J40" s="151"/>
      <c r="K40" s="115">
        <f t="shared" si="0"/>
        <v>0</v>
      </c>
      <c r="L40" s="41">
        <f t="shared" si="1"/>
        <v>0</v>
      </c>
      <c r="M40" s="111">
        <f t="shared" si="2"/>
        <v>0</v>
      </c>
      <c r="N40" s="111">
        <f t="shared" si="3"/>
        <v>0</v>
      </c>
      <c r="O40" s="111">
        <f t="shared" si="4"/>
        <v>0</v>
      </c>
      <c r="P40" s="112">
        <f t="shared" si="5"/>
        <v>0</v>
      </c>
      <c r="Q40" s="61" t="s">
        <v>46</v>
      </c>
    </row>
    <row r="41" spans="1:17" ht="20.399999999999999" x14ac:dyDescent="0.2">
      <c r="A41" s="36">
        <v>27</v>
      </c>
      <c r="B41" s="24" t="s">
        <v>108</v>
      </c>
      <c r="C41" s="140" t="s">
        <v>136</v>
      </c>
      <c r="D41" s="141" t="s">
        <v>116</v>
      </c>
      <c r="E41" s="224">
        <v>5943.82</v>
      </c>
      <c r="F41" s="41"/>
      <c r="G41" s="138"/>
      <c r="H41" s="111">
        <f t="shared" si="6"/>
        <v>0</v>
      </c>
      <c r="I41" s="151"/>
      <c r="J41" s="151"/>
      <c r="K41" s="115">
        <f t="shared" si="0"/>
        <v>0</v>
      </c>
      <c r="L41" s="41">
        <f t="shared" si="1"/>
        <v>0</v>
      </c>
      <c r="M41" s="111">
        <f t="shared" si="2"/>
        <v>0</v>
      </c>
      <c r="N41" s="111">
        <f t="shared" si="3"/>
        <v>0</v>
      </c>
      <c r="O41" s="111">
        <f t="shared" si="4"/>
        <v>0</v>
      </c>
      <c r="P41" s="112">
        <f t="shared" si="5"/>
        <v>0</v>
      </c>
      <c r="Q41" s="61" t="s">
        <v>46</v>
      </c>
    </row>
    <row r="42" spans="1:17" ht="30.6" x14ac:dyDescent="0.2">
      <c r="A42" s="36">
        <v>28</v>
      </c>
      <c r="B42" s="24" t="s">
        <v>108</v>
      </c>
      <c r="C42" s="140" t="s">
        <v>137</v>
      </c>
      <c r="D42" s="141" t="s">
        <v>112</v>
      </c>
      <c r="E42" s="224">
        <v>849.12</v>
      </c>
      <c r="F42" s="41"/>
      <c r="G42" s="138"/>
      <c r="H42" s="111">
        <f t="shared" si="6"/>
        <v>0</v>
      </c>
      <c r="I42" s="151"/>
      <c r="J42" s="151"/>
      <c r="K42" s="115">
        <f t="shared" si="0"/>
        <v>0</v>
      </c>
      <c r="L42" s="41">
        <f t="shared" si="1"/>
        <v>0</v>
      </c>
      <c r="M42" s="111">
        <f t="shared" si="2"/>
        <v>0</v>
      </c>
      <c r="N42" s="111">
        <f t="shared" si="3"/>
        <v>0</v>
      </c>
      <c r="O42" s="111">
        <f t="shared" si="4"/>
        <v>0</v>
      </c>
      <c r="P42" s="112">
        <f t="shared" si="5"/>
        <v>0</v>
      </c>
      <c r="Q42" s="61" t="s">
        <v>46</v>
      </c>
    </row>
    <row r="43" spans="1:17" ht="20.399999999999999" x14ac:dyDescent="0.2">
      <c r="A43" s="36">
        <v>29</v>
      </c>
      <c r="B43" s="24" t="s">
        <v>108</v>
      </c>
      <c r="C43" s="140" t="s">
        <v>138</v>
      </c>
      <c r="D43" s="141" t="s">
        <v>116</v>
      </c>
      <c r="E43" s="224">
        <v>849.12</v>
      </c>
      <c r="F43" s="41"/>
      <c r="G43" s="138"/>
      <c r="H43" s="111">
        <f t="shared" si="6"/>
        <v>0</v>
      </c>
      <c r="I43" s="151"/>
      <c r="J43" s="151"/>
      <c r="K43" s="115">
        <f t="shared" si="0"/>
        <v>0</v>
      </c>
      <c r="L43" s="41">
        <f t="shared" si="1"/>
        <v>0</v>
      </c>
      <c r="M43" s="111">
        <f t="shared" si="2"/>
        <v>0</v>
      </c>
      <c r="N43" s="111">
        <f t="shared" si="3"/>
        <v>0</v>
      </c>
      <c r="O43" s="111">
        <f t="shared" si="4"/>
        <v>0</v>
      </c>
      <c r="P43" s="112">
        <f t="shared" si="5"/>
        <v>0</v>
      </c>
      <c r="Q43" s="61" t="s">
        <v>46</v>
      </c>
    </row>
    <row r="44" spans="1:17" ht="30.6" x14ac:dyDescent="0.2">
      <c r="A44" s="36">
        <v>30</v>
      </c>
      <c r="B44" s="24" t="s">
        <v>108</v>
      </c>
      <c r="C44" s="140" t="s">
        <v>139</v>
      </c>
      <c r="D44" s="141" t="s">
        <v>116</v>
      </c>
      <c r="E44" s="224">
        <v>7005.22</v>
      </c>
      <c r="F44" s="41"/>
      <c r="G44" s="138"/>
      <c r="H44" s="111">
        <f t="shared" si="6"/>
        <v>0</v>
      </c>
      <c r="I44" s="151"/>
      <c r="J44" s="151"/>
      <c r="K44" s="115">
        <f t="shared" si="0"/>
        <v>0</v>
      </c>
      <c r="L44" s="41">
        <f t="shared" si="1"/>
        <v>0</v>
      </c>
      <c r="M44" s="111">
        <f t="shared" si="2"/>
        <v>0</v>
      </c>
      <c r="N44" s="111">
        <f t="shared" si="3"/>
        <v>0</v>
      </c>
      <c r="O44" s="111">
        <f t="shared" si="4"/>
        <v>0</v>
      </c>
      <c r="P44" s="112">
        <f t="shared" si="5"/>
        <v>0</v>
      </c>
      <c r="Q44" s="61" t="s">
        <v>46</v>
      </c>
    </row>
    <row r="45" spans="1:17" ht="20.399999999999999" x14ac:dyDescent="0.2">
      <c r="A45" s="36">
        <v>31</v>
      </c>
      <c r="B45" s="24" t="s">
        <v>108</v>
      </c>
      <c r="C45" s="140" t="s">
        <v>140</v>
      </c>
      <c r="D45" s="141" t="s">
        <v>79</v>
      </c>
      <c r="E45" s="225">
        <v>12736.76</v>
      </c>
      <c r="F45" s="41"/>
      <c r="G45" s="138"/>
      <c r="H45" s="111">
        <f t="shared" si="6"/>
        <v>0</v>
      </c>
      <c r="I45" s="151"/>
      <c r="J45" s="151"/>
      <c r="K45" s="115">
        <f t="shared" si="0"/>
        <v>0</v>
      </c>
      <c r="L45" s="41">
        <f t="shared" si="1"/>
        <v>0</v>
      </c>
      <c r="M45" s="111">
        <f t="shared" si="2"/>
        <v>0</v>
      </c>
      <c r="N45" s="111">
        <f t="shared" si="3"/>
        <v>0</v>
      </c>
      <c r="O45" s="111">
        <f t="shared" si="4"/>
        <v>0</v>
      </c>
      <c r="P45" s="112">
        <f t="shared" si="5"/>
        <v>0</v>
      </c>
      <c r="Q45" s="61" t="s">
        <v>46</v>
      </c>
    </row>
    <row r="46" spans="1:17" x14ac:dyDescent="0.2">
      <c r="A46" s="36">
        <v>32</v>
      </c>
      <c r="B46" s="72"/>
      <c r="C46" s="142" t="s">
        <v>405</v>
      </c>
      <c r="D46" s="24"/>
      <c r="E46" s="46"/>
      <c r="F46" s="41"/>
      <c r="G46" s="138"/>
      <c r="H46" s="111">
        <f t="shared" si="6"/>
        <v>0</v>
      </c>
      <c r="I46" s="138"/>
      <c r="J46" s="138"/>
      <c r="K46" s="115">
        <f t="shared" si="0"/>
        <v>0</v>
      </c>
      <c r="L46" s="41">
        <f t="shared" si="1"/>
        <v>0</v>
      </c>
      <c r="M46" s="111">
        <f t="shared" si="2"/>
        <v>0</v>
      </c>
      <c r="N46" s="111">
        <f t="shared" si="3"/>
        <v>0</v>
      </c>
      <c r="O46" s="111">
        <f t="shared" si="4"/>
        <v>0</v>
      </c>
      <c r="P46" s="112">
        <f t="shared" si="5"/>
        <v>0</v>
      </c>
      <c r="Q46" s="61"/>
    </row>
    <row r="47" spans="1:17" ht="30.6" x14ac:dyDescent="0.2">
      <c r="A47" s="36">
        <v>33</v>
      </c>
      <c r="B47" s="24" t="s">
        <v>108</v>
      </c>
      <c r="C47" s="140" t="s">
        <v>141</v>
      </c>
      <c r="D47" s="141" t="s">
        <v>77</v>
      </c>
      <c r="E47" s="224">
        <v>45</v>
      </c>
      <c r="F47" s="41"/>
      <c r="G47" s="138"/>
      <c r="H47" s="111">
        <f t="shared" si="6"/>
        <v>0</v>
      </c>
      <c r="I47" s="151"/>
      <c r="J47" s="151"/>
      <c r="K47" s="115">
        <f t="shared" si="0"/>
        <v>0</v>
      </c>
      <c r="L47" s="41">
        <f t="shared" si="1"/>
        <v>0</v>
      </c>
      <c r="M47" s="111">
        <f t="shared" si="2"/>
        <v>0</v>
      </c>
      <c r="N47" s="111">
        <f t="shared" si="3"/>
        <v>0</v>
      </c>
      <c r="O47" s="111">
        <f t="shared" si="4"/>
        <v>0</v>
      </c>
      <c r="P47" s="112">
        <f t="shared" si="5"/>
        <v>0</v>
      </c>
      <c r="Q47" s="61" t="s">
        <v>46</v>
      </c>
    </row>
    <row r="48" spans="1:17" ht="20.399999999999999" x14ac:dyDescent="0.2">
      <c r="A48" s="36">
        <v>34</v>
      </c>
      <c r="B48" s="24" t="s">
        <v>108</v>
      </c>
      <c r="C48" s="140" t="s">
        <v>142</v>
      </c>
      <c r="D48" s="141" t="s">
        <v>112</v>
      </c>
      <c r="E48" s="224">
        <v>166.32</v>
      </c>
      <c r="F48" s="41"/>
      <c r="G48" s="138"/>
      <c r="H48" s="111">
        <f t="shared" si="6"/>
        <v>0</v>
      </c>
      <c r="I48" s="151"/>
      <c r="J48" s="151"/>
      <c r="K48" s="115">
        <f t="shared" si="0"/>
        <v>0</v>
      </c>
      <c r="L48" s="41">
        <f t="shared" si="1"/>
        <v>0</v>
      </c>
      <c r="M48" s="111">
        <f t="shared" si="2"/>
        <v>0</v>
      </c>
      <c r="N48" s="111">
        <f t="shared" si="3"/>
        <v>0</v>
      </c>
      <c r="O48" s="111">
        <f t="shared" si="4"/>
        <v>0</v>
      </c>
      <c r="P48" s="112">
        <f t="shared" si="5"/>
        <v>0</v>
      </c>
      <c r="Q48" s="61" t="s">
        <v>46</v>
      </c>
    </row>
    <row r="49" spans="1:17" ht="20.399999999999999" x14ac:dyDescent="0.2">
      <c r="A49" s="36">
        <v>35</v>
      </c>
      <c r="B49" s="24" t="s">
        <v>108</v>
      </c>
      <c r="C49" s="140" t="s">
        <v>385</v>
      </c>
      <c r="D49" s="141" t="s">
        <v>75</v>
      </c>
      <c r="E49" s="224">
        <v>554.39999999999986</v>
      </c>
      <c r="F49" s="41"/>
      <c r="G49" s="138"/>
      <c r="H49" s="111">
        <f t="shared" si="6"/>
        <v>0</v>
      </c>
      <c r="I49" s="151"/>
      <c r="J49" s="151"/>
      <c r="K49" s="115">
        <f t="shared" si="0"/>
        <v>0</v>
      </c>
      <c r="L49" s="41">
        <f t="shared" si="1"/>
        <v>0</v>
      </c>
      <c r="M49" s="111">
        <f t="shared" si="2"/>
        <v>0</v>
      </c>
      <c r="N49" s="111">
        <f t="shared" si="3"/>
        <v>0</v>
      </c>
      <c r="O49" s="111">
        <f t="shared" si="4"/>
        <v>0</v>
      </c>
      <c r="P49" s="112">
        <f t="shared" si="5"/>
        <v>0</v>
      </c>
      <c r="Q49" s="61" t="s">
        <v>46</v>
      </c>
    </row>
    <row r="50" spans="1:17" ht="20.399999999999999" x14ac:dyDescent="0.2">
      <c r="A50" s="36">
        <v>36</v>
      </c>
      <c r="B50" s="24" t="s">
        <v>108</v>
      </c>
      <c r="C50" s="140" t="s">
        <v>386</v>
      </c>
      <c r="D50" s="141" t="s">
        <v>75</v>
      </c>
      <c r="E50" s="224">
        <v>184.8</v>
      </c>
      <c r="F50" s="41"/>
      <c r="G50" s="138"/>
      <c r="H50" s="111">
        <f t="shared" si="6"/>
        <v>0</v>
      </c>
      <c r="I50" s="151"/>
      <c r="J50" s="151"/>
      <c r="K50" s="115">
        <f t="shared" si="0"/>
        <v>0</v>
      </c>
      <c r="L50" s="41">
        <f t="shared" si="1"/>
        <v>0</v>
      </c>
      <c r="M50" s="111">
        <f t="shared" si="2"/>
        <v>0</v>
      </c>
      <c r="N50" s="111">
        <f t="shared" si="3"/>
        <v>0</v>
      </c>
      <c r="O50" s="111">
        <f t="shared" si="4"/>
        <v>0</v>
      </c>
      <c r="P50" s="112">
        <f t="shared" si="5"/>
        <v>0</v>
      </c>
      <c r="Q50" s="61" t="s">
        <v>46</v>
      </c>
    </row>
    <row r="51" spans="1:17" ht="20.399999999999999" x14ac:dyDescent="0.2">
      <c r="A51" s="36">
        <v>37</v>
      </c>
      <c r="B51" s="24" t="s">
        <v>108</v>
      </c>
      <c r="C51" s="140" t="s">
        <v>143</v>
      </c>
      <c r="D51" s="141" t="s">
        <v>75</v>
      </c>
      <c r="E51" s="224">
        <v>59.400000000000006</v>
      </c>
      <c r="F51" s="41"/>
      <c r="G51" s="138"/>
      <c r="H51" s="111">
        <f t="shared" si="6"/>
        <v>0</v>
      </c>
      <c r="I51" s="151"/>
      <c r="J51" s="151"/>
      <c r="K51" s="115">
        <f t="shared" si="0"/>
        <v>0</v>
      </c>
      <c r="L51" s="41">
        <f t="shared" si="1"/>
        <v>0</v>
      </c>
      <c r="M51" s="111">
        <f t="shared" si="2"/>
        <v>0</v>
      </c>
      <c r="N51" s="111">
        <f t="shared" si="3"/>
        <v>0</v>
      </c>
      <c r="O51" s="111">
        <f t="shared" si="4"/>
        <v>0</v>
      </c>
      <c r="P51" s="112">
        <f t="shared" si="5"/>
        <v>0</v>
      </c>
      <c r="Q51" s="61" t="s">
        <v>46</v>
      </c>
    </row>
    <row r="52" spans="1:17" ht="20.399999999999999" x14ac:dyDescent="0.2">
      <c r="A52" s="36">
        <v>38</v>
      </c>
      <c r="B52" s="24" t="s">
        <v>108</v>
      </c>
      <c r="C52" s="140" t="s">
        <v>144</v>
      </c>
      <c r="D52" s="141" t="s">
        <v>75</v>
      </c>
      <c r="E52" s="224">
        <v>184.8</v>
      </c>
      <c r="F52" s="41"/>
      <c r="G52" s="138"/>
      <c r="H52" s="111">
        <f t="shared" si="6"/>
        <v>0</v>
      </c>
      <c r="I52" s="151"/>
      <c r="J52" s="151"/>
      <c r="K52" s="115">
        <f t="shared" si="0"/>
        <v>0</v>
      </c>
      <c r="L52" s="41">
        <f t="shared" si="1"/>
        <v>0</v>
      </c>
      <c r="M52" s="111">
        <f t="shared" si="2"/>
        <v>0</v>
      </c>
      <c r="N52" s="111">
        <f t="shared" si="3"/>
        <v>0</v>
      </c>
      <c r="O52" s="111">
        <f t="shared" si="4"/>
        <v>0</v>
      </c>
      <c r="P52" s="112">
        <f t="shared" si="5"/>
        <v>0</v>
      </c>
      <c r="Q52" s="61" t="s">
        <v>46</v>
      </c>
    </row>
    <row r="53" spans="1:17" ht="20.399999999999999" x14ac:dyDescent="0.2">
      <c r="A53" s="36">
        <v>39</v>
      </c>
      <c r="B53" s="24" t="s">
        <v>108</v>
      </c>
      <c r="C53" s="140" t="s">
        <v>387</v>
      </c>
      <c r="D53" s="141" t="s">
        <v>77</v>
      </c>
      <c r="E53" s="224">
        <v>45</v>
      </c>
      <c r="F53" s="41"/>
      <c r="G53" s="138"/>
      <c r="H53" s="111">
        <f t="shared" ref="H53" si="7">F53*G53</f>
        <v>0</v>
      </c>
      <c r="I53" s="151"/>
      <c r="J53" s="151"/>
      <c r="K53" s="115">
        <f t="shared" ref="K53" si="8">SUM(H53:J53)</f>
        <v>0</v>
      </c>
      <c r="L53" s="41">
        <f t="shared" ref="L53" si="9">E53*F53</f>
        <v>0</v>
      </c>
      <c r="M53" s="111">
        <f t="shared" ref="M53" si="10">H53*E53</f>
        <v>0</v>
      </c>
      <c r="N53" s="111">
        <f t="shared" ref="N53" si="11">I53*E53</f>
        <v>0</v>
      </c>
      <c r="O53" s="111">
        <f t="shared" ref="O53" si="12">J53*E53</f>
        <v>0</v>
      </c>
      <c r="P53" s="112">
        <f t="shared" ref="P53" si="13">SUM(M53:O53)</f>
        <v>0</v>
      </c>
      <c r="Q53" s="61" t="s">
        <v>46</v>
      </c>
    </row>
    <row r="54" spans="1:17" ht="20.399999999999999" x14ac:dyDescent="0.2">
      <c r="A54" s="36">
        <v>40</v>
      </c>
      <c r="B54" s="24" t="s">
        <v>108</v>
      </c>
      <c r="C54" s="140" t="s">
        <v>406</v>
      </c>
      <c r="D54" s="141" t="s">
        <v>77</v>
      </c>
      <c r="E54" s="224">
        <v>5</v>
      </c>
      <c r="F54" s="41"/>
      <c r="G54" s="138"/>
      <c r="H54" s="111">
        <f t="shared" ref="H54" si="14">F54*G54</f>
        <v>0</v>
      </c>
      <c r="I54" s="151"/>
      <c r="J54" s="151"/>
      <c r="K54" s="115">
        <f t="shared" ref="K54" si="15">SUM(H54:J54)</f>
        <v>0</v>
      </c>
      <c r="L54" s="41">
        <f t="shared" ref="L54" si="16">E54*F54</f>
        <v>0</v>
      </c>
      <c r="M54" s="111">
        <f t="shared" ref="M54" si="17">H54*E54</f>
        <v>0</v>
      </c>
      <c r="N54" s="111">
        <f t="shared" ref="N54" si="18">I54*E54</f>
        <v>0</v>
      </c>
      <c r="O54" s="111">
        <f t="shared" ref="O54" si="19">J54*E54</f>
        <v>0</v>
      </c>
      <c r="P54" s="112">
        <f t="shared" ref="P54" si="20">SUM(M54:O54)</f>
        <v>0</v>
      </c>
      <c r="Q54" s="61" t="s">
        <v>46</v>
      </c>
    </row>
    <row r="55" spans="1:17" ht="20.399999999999999" x14ac:dyDescent="0.2">
      <c r="A55" s="36">
        <v>40</v>
      </c>
      <c r="B55" s="24" t="s">
        <v>108</v>
      </c>
      <c r="C55" s="140" t="s">
        <v>145</v>
      </c>
      <c r="D55" s="141" t="s">
        <v>112</v>
      </c>
      <c r="E55" s="224">
        <v>203.28000000000003</v>
      </c>
      <c r="F55" s="41"/>
      <c r="G55" s="138"/>
      <c r="H55" s="111">
        <f t="shared" si="6"/>
        <v>0</v>
      </c>
      <c r="I55" s="151"/>
      <c r="J55" s="151"/>
      <c r="K55" s="115">
        <f t="shared" si="0"/>
        <v>0</v>
      </c>
      <c r="L55" s="41">
        <f t="shared" si="1"/>
        <v>0</v>
      </c>
      <c r="M55" s="111">
        <f t="shared" si="2"/>
        <v>0</v>
      </c>
      <c r="N55" s="111">
        <f t="shared" si="3"/>
        <v>0</v>
      </c>
      <c r="O55" s="111">
        <f t="shared" si="4"/>
        <v>0</v>
      </c>
      <c r="P55" s="112">
        <f t="shared" si="5"/>
        <v>0</v>
      </c>
      <c r="Q55" s="61" t="s">
        <v>46</v>
      </c>
    </row>
    <row r="56" spans="1:17" x14ac:dyDescent="0.2">
      <c r="A56" s="36">
        <v>41</v>
      </c>
      <c r="B56" s="72"/>
      <c r="C56" s="142" t="s">
        <v>146</v>
      </c>
      <c r="D56" s="24"/>
      <c r="E56" s="46"/>
      <c r="F56" s="41"/>
      <c r="G56" s="138"/>
      <c r="H56" s="111">
        <f t="shared" si="6"/>
        <v>0</v>
      </c>
      <c r="I56" s="138"/>
      <c r="J56" s="138"/>
      <c r="K56" s="115">
        <f t="shared" si="0"/>
        <v>0</v>
      </c>
      <c r="L56" s="41">
        <f t="shared" si="1"/>
        <v>0</v>
      </c>
      <c r="M56" s="111">
        <f t="shared" si="2"/>
        <v>0</v>
      </c>
      <c r="N56" s="111">
        <f t="shared" si="3"/>
        <v>0</v>
      </c>
      <c r="O56" s="111">
        <f t="shared" si="4"/>
        <v>0</v>
      </c>
      <c r="P56" s="112">
        <f t="shared" si="5"/>
        <v>0</v>
      </c>
      <c r="Q56" s="61"/>
    </row>
    <row r="57" spans="1:17" ht="20.399999999999999" x14ac:dyDescent="0.2">
      <c r="A57" s="36">
        <v>42</v>
      </c>
      <c r="B57" s="24" t="s">
        <v>108</v>
      </c>
      <c r="C57" s="40" t="s">
        <v>147</v>
      </c>
      <c r="D57" s="145" t="s">
        <v>110</v>
      </c>
      <c r="E57" s="226">
        <v>7.5</v>
      </c>
      <c r="F57" s="146"/>
      <c r="G57" s="138"/>
      <c r="H57" s="111">
        <f t="shared" si="6"/>
        <v>0</v>
      </c>
      <c r="I57" s="151"/>
      <c r="J57" s="151"/>
      <c r="K57" s="115">
        <f t="shared" si="0"/>
        <v>0</v>
      </c>
      <c r="L57" s="41">
        <f t="shared" si="1"/>
        <v>0</v>
      </c>
      <c r="M57" s="111">
        <f t="shared" si="2"/>
        <v>0</v>
      </c>
      <c r="N57" s="111">
        <f t="shared" si="3"/>
        <v>0</v>
      </c>
      <c r="O57" s="111">
        <f t="shared" si="4"/>
        <v>0</v>
      </c>
      <c r="P57" s="112">
        <f t="shared" si="5"/>
        <v>0</v>
      </c>
      <c r="Q57" s="61" t="s">
        <v>46</v>
      </c>
    </row>
    <row r="58" spans="1:17" ht="20.399999999999999" x14ac:dyDescent="0.2">
      <c r="A58" s="36">
        <v>43</v>
      </c>
      <c r="B58" s="72"/>
      <c r="C58" s="142" t="s">
        <v>148</v>
      </c>
      <c r="D58" s="24"/>
      <c r="E58" s="46"/>
      <c r="F58" s="41"/>
      <c r="G58" s="138"/>
      <c r="H58" s="111">
        <f t="shared" si="6"/>
        <v>0</v>
      </c>
      <c r="I58" s="138"/>
      <c r="J58" s="138"/>
      <c r="K58" s="115">
        <f t="shared" si="0"/>
        <v>0</v>
      </c>
      <c r="L58" s="41">
        <f t="shared" si="1"/>
        <v>0</v>
      </c>
      <c r="M58" s="111">
        <f t="shared" si="2"/>
        <v>0</v>
      </c>
      <c r="N58" s="111">
        <f t="shared" si="3"/>
        <v>0</v>
      </c>
      <c r="O58" s="111">
        <f t="shared" si="4"/>
        <v>0</v>
      </c>
      <c r="P58" s="112">
        <f t="shared" si="5"/>
        <v>0</v>
      </c>
      <c r="Q58" s="61"/>
    </row>
    <row r="59" spans="1:17" ht="30.6" x14ac:dyDescent="0.2">
      <c r="A59" s="36">
        <v>44</v>
      </c>
      <c r="B59" s="24" t="s">
        <v>108</v>
      </c>
      <c r="C59" s="140" t="s">
        <v>133</v>
      </c>
      <c r="D59" s="141" t="s">
        <v>116</v>
      </c>
      <c r="E59" s="224">
        <v>1247.99</v>
      </c>
      <c r="F59" s="143"/>
      <c r="G59" s="138"/>
      <c r="H59" s="111">
        <f t="shared" si="6"/>
        <v>0</v>
      </c>
      <c r="I59" s="151"/>
      <c r="J59" s="151"/>
      <c r="K59" s="115">
        <f t="shared" si="0"/>
        <v>0</v>
      </c>
      <c r="L59" s="41">
        <f t="shared" si="1"/>
        <v>0</v>
      </c>
      <c r="M59" s="111">
        <f t="shared" si="2"/>
        <v>0</v>
      </c>
      <c r="N59" s="111">
        <f t="shared" si="3"/>
        <v>0</v>
      </c>
      <c r="O59" s="111">
        <f t="shared" si="4"/>
        <v>0</v>
      </c>
      <c r="P59" s="112">
        <f t="shared" si="5"/>
        <v>0</v>
      </c>
      <c r="Q59" s="61" t="s">
        <v>46</v>
      </c>
    </row>
    <row r="60" spans="1:17" ht="20.399999999999999" x14ac:dyDescent="0.2">
      <c r="A60" s="36">
        <v>45</v>
      </c>
      <c r="B60" s="24" t="s">
        <v>108</v>
      </c>
      <c r="C60" s="140" t="s">
        <v>403</v>
      </c>
      <c r="D60" s="141" t="s">
        <v>112</v>
      </c>
      <c r="E60" s="224">
        <v>226.91</v>
      </c>
      <c r="F60" s="143"/>
      <c r="G60" s="138"/>
      <c r="H60" s="111">
        <f t="shared" si="6"/>
        <v>0</v>
      </c>
      <c r="I60" s="151"/>
      <c r="J60" s="151"/>
      <c r="K60" s="115">
        <f t="shared" si="0"/>
        <v>0</v>
      </c>
      <c r="L60" s="41">
        <f t="shared" si="1"/>
        <v>0</v>
      </c>
      <c r="M60" s="111">
        <f t="shared" si="2"/>
        <v>0</v>
      </c>
      <c r="N60" s="111">
        <f t="shared" si="3"/>
        <v>0</v>
      </c>
      <c r="O60" s="111">
        <f t="shared" si="4"/>
        <v>0</v>
      </c>
      <c r="P60" s="112">
        <f t="shared" si="5"/>
        <v>0</v>
      </c>
      <c r="Q60" s="61" t="s">
        <v>46</v>
      </c>
    </row>
    <row r="61" spans="1:17" ht="20.399999999999999" x14ac:dyDescent="0.2">
      <c r="A61" s="36">
        <v>46</v>
      </c>
      <c r="B61" s="24" t="s">
        <v>108</v>
      </c>
      <c r="C61" s="140" t="s">
        <v>134</v>
      </c>
      <c r="D61" s="141" t="s">
        <v>116</v>
      </c>
      <c r="E61" s="224">
        <v>1588.36</v>
      </c>
      <c r="F61" s="143"/>
      <c r="G61" s="138"/>
      <c r="H61" s="111">
        <f t="shared" si="6"/>
        <v>0</v>
      </c>
      <c r="I61" s="151"/>
      <c r="J61" s="151"/>
      <c r="K61" s="115">
        <f t="shared" si="0"/>
        <v>0</v>
      </c>
      <c r="L61" s="41">
        <f t="shared" si="1"/>
        <v>0</v>
      </c>
      <c r="M61" s="111">
        <f t="shared" si="2"/>
        <v>0</v>
      </c>
      <c r="N61" s="111">
        <f t="shared" si="3"/>
        <v>0</v>
      </c>
      <c r="O61" s="111">
        <f t="shared" si="4"/>
        <v>0</v>
      </c>
      <c r="P61" s="112">
        <f t="shared" si="5"/>
        <v>0</v>
      </c>
      <c r="Q61" s="61" t="s">
        <v>46</v>
      </c>
    </row>
    <row r="62" spans="1:17" ht="20.399999999999999" x14ac:dyDescent="0.2">
      <c r="A62" s="36">
        <v>47</v>
      </c>
      <c r="B62" s="24" t="s">
        <v>108</v>
      </c>
      <c r="C62" s="140" t="s">
        <v>135</v>
      </c>
      <c r="D62" s="141" t="s">
        <v>112</v>
      </c>
      <c r="E62" s="224">
        <v>226.91</v>
      </c>
      <c r="F62" s="143"/>
      <c r="G62" s="138"/>
      <c r="H62" s="111">
        <f t="shared" si="6"/>
        <v>0</v>
      </c>
      <c r="I62" s="151"/>
      <c r="J62" s="151"/>
      <c r="K62" s="115">
        <f t="shared" si="0"/>
        <v>0</v>
      </c>
      <c r="L62" s="41">
        <f t="shared" si="1"/>
        <v>0</v>
      </c>
      <c r="M62" s="111">
        <f t="shared" si="2"/>
        <v>0</v>
      </c>
      <c r="N62" s="111">
        <f t="shared" si="3"/>
        <v>0</v>
      </c>
      <c r="O62" s="111">
        <f t="shared" si="4"/>
        <v>0</v>
      </c>
      <c r="P62" s="112">
        <f t="shared" si="5"/>
        <v>0</v>
      </c>
      <c r="Q62" s="61" t="s">
        <v>46</v>
      </c>
    </row>
    <row r="63" spans="1:17" ht="20.399999999999999" x14ac:dyDescent="0.2">
      <c r="A63" s="36">
        <v>48</v>
      </c>
      <c r="B63" s="24" t="s">
        <v>108</v>
      </c>
      <c r="C63" s="140" t="s">
        <v>138</v>
      </c>
      <c r="D63" s="141" t="s">
        <v>116</v>
      </c>
      <c r="E63" s="224">
        <v>158.84</v>
      </c>
      <c r="F63" s="143"/>
      <c r="G63" s="138"/>
      <c r="H63" s="111">
        <f t="shared" si="6"/>
        <v>0</v>
      </c>
      <c r="I63" s="151"/>
      <c r="J63" s="151"/>
      <c r="K63" s="115">
        <f t="shared" si="0"/>
        <v>0</v>
      </c>
      <c r="L63" s="41">
        <f t="shared" si="1"/>
        <v>0</v>
      </c>
      <c r="M63" s="111">
        <f t="shared" si="2"/>
        <v>0</v>
      </c>
      <c r="N63" s="111">
        <f t="shared" si="3"/>
        <v>0</v>
      </c>
      <c r="O63" s="111">
        <f t="shared" si="4"/>
        <v>0</v>
      </c>
      <c r="P63" s="112">
        <f t="shared" si="5"/>
        <v>0</v>
      </c>
      <c r="Q63" s="61" t="s">
        <v>46</v>
      </c>
    </row>
    <row r="64" spans="1:17" ht="30.6" x14ac:dyDescent="0.2">
      <c r="A64" s="36">
        <v>49</v>
      </c>
      <c r="B64" s="24" t="s">
        <v>108</v>
      </c>
      <c r="C64" s="140" t="s">
        <v>139</v>
      </c>
      <c r="D64" s="141" t="s">
        <v>116</v>
      </c>
      <c r="E64" s="224">
        <v>748.8</v>
      </c>
      <c r="F64" s="143"/>
      <c r="G64" s="138"/>
      <c r="H64" s="111">
        <f t="shared" si="6"/>
        <v>0</v>
      </c>
      <c r="I64" s="151"/>
      <c r="J64" s="151"/>
      <c r="K64" s="115">
        <f t="shared" si="0"/>
        <v>0</v>
      </c>
      <c r="L64" s="41">
        <f t="shared" si="1"/>
        <v>0</v>
      </c>
      <c r="M64" s="111">
        <f t="shared" si="2"/>
        <v>0</v>
      </c>
      <c r="N64" s="111">
        <f t="shared" si="3"/>
        <v>0</v>
      </c>
      <c r="O64" s="111">
        <f t="shared" si="4"/>
        <v>0</v>
      </c>
      <c r="P64" s="112">
        <f t="shared" si="5"/>
        <v>0</v>
      </c>
      <c r="Q64" s="61" t="s">
        <v>46</v>
      </c>
    </row>
    <row r="65" spans="1:17" ht="20.399999999999999" x14ac:dyDescent="0.2">
      <c r="A65" s="36">
        <v>50</v>
      </c>
      <c r="B65" s="24" t="s">
        <v>108</v>
      </c>
      <c r="C65" s="140" t="s">
        <v>140</v>
      </c>
      <c r="D65" s="141" t="s">
        <v>79</v>
      </c>
      <c r="E65" s="225">
        <v>1361.45</v>
      </c>
      <c r="F65" s="143"/>
      <c r="G65" s="138"/>
      <c r="H65" s="111">
        <f t="shared" si="6"/>
        <v>0</v>
      </c>
      <c r="I65" s="151"/>
      <c r="J65" s="151"/>
      <c r="K65" s="115">
        <f t="shared" si="0"/>
        <v>0</v>
      </c>
      <c r="L65" s="41">
        <f t="shared" si="1"/>
        <v>0</v>
      </c>
      <c r="M65" s="111">
        <f t="shared" si="2"/>
        <v>0</v>
      </c>
      <c r="N65" s="111">
        <f t="shared" si="3"/>
        <v>0</v>
      </c>
      <c r="O65" s="111">
        <f t="shared" si="4"/>
        <v>0</v>
      </c>
      <c r="P65" s="112">
        <f t="shared" si="5"/>
        <v>0</v>
      </c>
      <c r="Q65" s="61" t="s">
        <v>46</v>
      </c>
    </row>
    <row r="66" spans="1:17" x14ac:dyDescent="0.2">
      <c r="A66" s="36">
        <v>51</v>
      </c>
      <c r="B66" s="72"/>
      <c r="C66" s="142" t="s">
        <v>149</v>
      </c>
      <c r="D66" s="24"/>
      <c r="E66" s="46"/>
      <c r="F66" s="41"/>
      <c r="G66" s="138"/>
      <c r="H66" s="111">
        <f t="shared" si="6"/>
        <v>0</v>
      </c>
      <c r="I66" s="138"/>
      <c r="J66" s="138"/>
      <c r="K66" s="115">
        <f t="shared" si="0"/>
        <v>0</v>
      </c>
      <c r="L66" s="41">
        <f t="shared" si="1"/>
        <v>0</v>
      </c>
      <c r="M66" s="111">
        <f t="shared" si="2"/>
        <v>0</v>
      </c>
      <c r="N66" s="111">
        <f t="shared" si="3"/>
        <v>0</v>
      </c>
      <c r="O66" s="111">
        <f t="shared" si="4"/>
        <v>0</v>
      </c>
      <c r="P66" s="112">
        <f t="shared" si="5"/>
        <v>0</v>
      </c>
      <c r="Q66" s="61"/>
    </row>
    <row r="67" spans="1:17" ht="30.6" x14ac:dyDescent="0.2">
      <c r="A67" s="36">
        <v>52</v>
      </c>
      <c r="B67" s="24" t="s">
        <v>108</v>
      </c>
      <c r="C67" s="140" t="s">
        <v>133</v>
      </c>
      <c r="D67" s="141" t="s">
        <v>116</v>
      </c>
      <c r="E67" s="224">
        <v>3084.2900000000004</v>
      </c>
      <c r="F67" s="143"/>
      <c r="G67" s="138"/>
      <c r="H67" s="111">
        <f t="shared" si="6"/>
        <v>0</v>
      </c>
      <c r="I67" s="151"/>
      <c r="J67" s="151"/>
      <c r="K67" s="115">
        <f t="shared" si="0"/>
        <v>0</v>
      </c>
      <c r="L67" s="41">
        <f t="shared" si="1"/>
        <v>0</v>
      </c>
      <c r="M67" s="111">
        <f t="shared" si="2"/>
        <v>0</v>
      </c>
      <c r="N67" s="111">
        <f t="shared" si="3"/>
        <v>0</v>
      </c>
      <c r="O67" s="111">
        <f t="shared" si="4"/>
        <v>0</v>
      </c>
      <c r="P67" s="112">
        <f t="shared" si="5"/>
        <v>0</v>
      </c>
      <c r="Q67" s="61" t="s">
        <v>46</v>
      </c>
    </row>
    <row r="68" spans="1:17" ht="30.6" x14ac:dyDescent="0.2">
      <c r="A68" s="36">
        <v>53</v>
      </c>
      <c r="B68" s="24" t="s">
        <v>108</v>
      </c>
      <c r="C68" s="140" t="s">
        <v>150</v>
      </c>
      <c r="D68" s="141" t="s">
        <v>112</v>
      </c>
      <c r="E68" s="224">
        <v>560.78000000000009</v>
      </c>
      <c r="F68" s="143"/>
      <c r="G68" s="138"/>
      <c r="H68" s="111">
        <f t="shared" si="6"/>
        <v>0</v>
      </c>
      <c r="I68" s="151"/>
      <c r="J68" s="151"/>
      <c r="K68" s="115">
        <f t="shared" si="0"/>
        <v>0</v>
      </c>
      <c r="L68" s="41">
        <f t="shared" si="1"/>
        <v>0</v>
      </c>
      <c r="M68" s="111">
        <f t="shared" si="2"/>
        <v>0</v>
      </c>
      <c r="N68" s="111">
        <f t="shared" si="3"/>
        <v>0</v>
      </c>
      <c r="O68" s="111">
        <f t="shared" si="4"/>
        <v>0</v>
      </c>
      <c r="P68" s="112">
        <f t="shared" si="5"/>
        <v>0</v>
      </c>
      <c r="Q68" s="61" t="s">
        <v>46</v>
      </c>
    </row>
    <row r="69" spans="1:17" ht="20.399999999999999" x14ac:dyDescent="0.2">
      <c r="A69" s="36">
        <v>54</v>
      </c>
      <c r="B69" s="24" t="s">
        <v>108</v>
      </c>
      <c r="C69" s="140" t="s">
        <v>151</v>
      </c>
      <c r="D69" s="141" t="s">
        <v>116</v>
      </c>
      <c r="E69" s="224">
        <v>3084.2900000000009</v>
      </c>
      <c r="F69" s="143"/>
      <c r="G69" s="138"/>
      <c r="H69" s="111">
        <f t="shared" si="6"/>
        <v>0</v>
      </c>
      <c r="I69" s="151"/>
      <c r="J69" s="151"/>
      <c r="K69" s="115">
        <f t="shared" si="0"/>
        <v>0</v>
      </c>
      <c r="L69" s="41">
        <f t="shared" si="1"/>
        <v>0</v>
      </c>
      <c r="M69" s="111">
        <f t="shared" si="2"/>
        <v>0</v>
      </c>
      <c r="N69" s="111">
        <f t="shared" si="3"/>
        <v>0</v>
      </c>
      <c r="O69" s="111">
        <f t="shared" si="4"/>
        <v>0</v>
      </c>
      <c r="P69" s="112">
        <f t="shared" si="5"/>
        <v>0</v>
      </c>
      <c r="Q69" s="61" t="s">
        <v>46</v>
      </c>
    </row>
    <row r="70" spans="1:17" ht="20.399999999999999" x14ac:dyDescent="0.2">
      <c r="A70" s="36">
        <v>55</v>
      </c>
      <c r="B70" s="24" t="s">
        <v>108</v>
      </c>
      <c r="C70" s="140" t="s">
        <v>152</v>
      </c>
      <c r="D70" s="141" t="s">
        <v>112</v>
      </c>
      <c r="E70" s="224">
        <v>616.86</v>
      </c>
      <c r="F70" s="143"/>
      <c r="G70" s="138"/>
      <c r="H70" s="111">
        <f t="shared" si="6"/>
        <v>0</v>
      </c>
      <c r="I70" s="151"/>
      <c r="J70" s="151"/>
      <c r="K70" s="115">
        <f t="shared" si="0"/>
        <v>0</v>
      </c>
      <c r="L70" s="41">
        <f t="shared" si="1"/>
        <v>0</v>
      </c>
      <c r="M70" s="111">
        <f t="shared" si="2"/>
        <v>0</v>
      </c>
      <c r="N70" s="111">
        <f t="shared" si="3"/>
        <v>0</v>
      </c>
      <c r="O70" s="111">
        <f t="shared" si="4"/>
        <v>0</v>
      </c>
      <c r="P70" s="112">
        <f t="shared" si="5"/>
        <v>0</v>
      </c>
      <c r="Q70" s="61" t="s">
        <v>46</v>
      </c>
    </row>
    <row r="71" spans="1:17" ht="20.399999999999999" x14ac:dyDescent="0.2">
      <c r="A71" s="36">
        <v>56</v>
      </c>
      <c r="B71" s="24" t="s">
        <v>108</v>
      </c>
      <c r="C71" s="147" t="s">
        <v>138</v>
      </c>
      <c r="D71" s="141" t="s">
        <v>116</v>
      </c>
      <c r="E71" s="224">
        <v>246.74</v>
      </c>
      <c r="F71" s="143"/>
      <c r="G71" s="138"/>
      <c r="H71" s="111">
        <f t="shared" si="6"/>
        <v>0</v>
      </c>
      <c r="I71" s="151"/>
      <c r="J71" s="151"/>
      <c r="K71" s="115">
        <f t="shared" si="0"/>
        <v>0</v>
      </c>
      <c r="L71" s="41">
        <f t="shared" si="1"/>
        <v>0</v>
      </c>
      <c r="M71" s="111">
        <f t="shared" si="2"/>
        <v>0</v>
      </c>
      <c r="N71" s="111">
        <f t="shared" si="3"/>
        <v>0</v>
      </c>
      <c r="O71" s="111">
        <f t="shared" si="4"/>
        <v>0</v>
      </c>
      <c r="P71" s="112">
        <f t="shared" si="5"/>
        <v>0</v>
      </c>
      <c r="Q71" s="61" t="s">
        <v>46</v>
      </c>
    </row>
    <row r="72" spans="1:17" ht="30.6" x14ac:dyDescent="0.2">
      <c r="A72" s="36">
        <v>57</v>
      </c>
      <c r="B72" s="24" t="s">
        <v>108</v>
      </c>
      <c r="C72" s="140" t="s">
        <v>139</v>
      </c>
      <c r="D72" s="141" t="s">
        <v>116</v>
      </c>
      <c r="E72" s="224">
        <v>1850.57</v>
      </c>
      <c r="F72" s="143"/>
      <c r="G72" s="138"/>
      <c r="H72" s="111">
        <f t="shared" si="6"/>
        <v>0</v>
      </c>
      <c r="I72" s="151"/>
      <c r="J72" s="151"/>
      <c r="K72" s="115">
        <f t="shared" si="0"/>
        <v>0</v>
      </c>
      <c r="L72" s="41">
        <f t="shared" si="1"/>
        <v>0</v>
      </c>
      <c r="M72" s="111">
        <f t="shared" si="2"/>
        <v>0</v>
      </c>
      <c r="N72" s="111">
        <f t="shared" si="3"/>
        <v>0</v>
      </c>
      <c r="O72" s="111">
        <f t="shared" si="4"/>
        <v>0</v>
      </c>
      <c r="P72" s="112">
        <f t="shared" si="5"/>
        <v>0</v>
      </c>
      <c r="Q72" s="61" t="s">
        <v>46</v>
      </c>
    </row>
    <row r="73" spans="1:17" ht="20.399999999999999" x14ac:dyDescent="0.2">
      <c r="A73" s="36">
        <v>58</v>
      </c>
      <c r="B73" s="24" t="s">
        <v>108</v>
      </c>
      <c r="C73" s="140" t="s">
        <v>153</v>
      </c>
      <c r="D73" s="141" t="s">
        <v>75</v>
      </c>
      <c r="E73" s="224">
        <v>1225.68</v>
      </c>
      <c r="F73" s="143"/>
      <c r="G73" s="138"/>
      <c r="H73" s="111">
        <f t="shared" si="6"/>
        <v>0</v>
      </c>
      <c r="I73" s="151"/>
      <c r="J73" s="151"/>
      <c r="K73" s="115">
        <f t="shared" si="0"/>
        <v>0</v>
      </c>
      <c r="L73" s="41">
        <f t="shared" si="1"/>
        <v>0</v>
      </c>
      <c r="M73" s="111">
        <f t="shared" si="2"/>
        <v>0</v>
      </c>
      <c r="N73" s="111">
        <f t="shared" si="3"/>
        <v>0</v>
      </c>
      <c r="O73" s="111">
        <f t="shared" si="4"/>
        <v>0</v>
      </c>
      <c r="P73" s="112">
        <f t="shared" si="5"/>
        <v>0</v>
      </c>
      <c r="Q73" s="61" t="s">
        <v>46</v>
      </c>
    </row>
    <row r="74" spans="1:17" ht="20.399999999999999" x14ac:dyDescent="0.2">
      <c r="A74" s="36">
        <v>59</v>
      </c>
      <c r="B74" s="24" t="s">
        <v>108</v>
      </c>
      <c r="C74" s="140" t="s">
        <v>154</v>
      </c>
      <c r="D74" s="141" t="s">
        <v>75</v>
      </c>
      <c r="E74" s="224">
        <v>417.18</v>
      </c>
      <c r="F74" s="143"/>
      <c r="G74" s="138"/>
      <c r="H74" s="111">
        <f t="shared" si="6"/>
        <v>0</v>
      </c>
      <c r="I74" s="151"/>
      <c r="J74" s="151"/>
      <c r="K74" s="115">
        <f t="shared" si="0"/>
        <v>0</v>
      </c>
      <c r="L74" s="41">
        <f t="shared" si="1"/>
        <v>0</v>
      </c>
      <c r="M74" s="111">
        <f t="shared" si="2"/>
        <v>0</v>
      </c>
      <c r="N74" s="111">
        <f t="shared" si="3"/>
        <v>0</v>
      </c>
      <c r="O74" s="111">
        <f t="shared" si="4"/>
        <v>0</v>
      </c>
      <c r="P74" s="112">
        <f t="shared" si="5"/>
        <v>0</v>
      </c>
      <c r="Q74" s="61" t="s">
        <v>46</v>
      </c>
    </row>
    <row r="75" spans="1:17" ht="20.399999999999999" x14ac:dyDescent="0.2">
      <c r="A75" s="36">
        <v>60</v>
      </c>
      <c r="B75" s="24" t="s">
        <v>108</v>
      </c>
      <c r="C75" s="140" t="s">
        <v>155</v>
      </c>
      <c r="D75" s="141" t="s">
        <v>75</v>
      </c>
      <c r="E75" s="224">
        <v>808.50000000000023</v>
      </c>
      <c r="F75" s="143"/>
      <c r="G75" s="138"/>
      <c r="H75" s="111">
        <f t="shared" si="6"/>
        <v>0</v>
      </c>
      <c r="I75" s="151"/>
      <c r="J75" s="151"/>
      <c r="K75" s="115">
        <f t="shared" si="0"/>
        <v>0</v>
      </c>
      <c r="L75" s="41">
        <f t="shared" si="1"/>
        <v>0</v>
      </c>
      <c r="M75" s="111">
        <f t="shared" si="2"/>
        <v>0</v>
      </c>
      <c r="N75" s="111">
        <f t="shared" si="3"/>
        <v>0</v>
      </c>
      <c r="O75" s="111">
        <f t="shared" si="4"/>
        <v>0</v>
      </c>
      <c r="P75" s="112">
        <f t="shared" si="5"/>
        <v>0</v>
      </c>
      <c r="Q75" s="61" t="s">
        <v>46</v>
      </c>
    </row>
    <row r="76" spans="1:17" ht="20.399999999999999" x14ac:dyDescent="0.2">
      <c r="A76" s="36">
        <v>61</v>
      </c>
      <c r="B76" s="24" t="s">
        <v>108</v>
      </c>
      <c r="C76" s="140" t="s">
        <v>156</v>
      </c>
      <c r="D76" s="141" t="s">
        <v>75</v>
      </c>
      <c r="E76" s="224">
        <v>417.18</v>
      </c>
      <c r="F76" s="143"/>
      <c r="G76" s="138"/>
      <c r="H76" s="111">
        <f t="shared" si="6"/>
        <v>0</v>
      </c>
      <c r="I76" s="151"/>
      <c r="J76" s="151"/>
      <c r="K76" s="115">
        <f t="shared" si="0"/>
        <v>0</v>
      </c>
      <c r="L76" s="41">
        <f t="shared" si="1"/>
        <v>0</v>
      </c>
      <c r="M76" s="111">
        <f t="shared" si="2"/>
        <v>0</v>
      </c>
      <c r="N76" s="111">
        <f t="shared" si="3"/>
        <v>0</v>
      </c>
      <c r="O76" s="111">
        <f t="shared" si="4"/>
        <v>0</v>
      </c>
      <c r="P76" s="112">
        <f t="shared" si="5"/>
        <v>0</v>
      </c>
      <c r="Q76" s="61" t="s">
        <v>46</v>
      </c>
    </row>
    <row r="77" spans="1:17" ht="20.399999999999999" x14ac:dyDescent="0.2">
      <c r="A77" s="36">
        <v>62</v>
      </c>
      <c r="B77" s="24" t="s">
        <v>108</v>
      </c>
      <c r="C77" s="140" t="s">
        <v>157</v>
      </c>
      <c r="D77" s="141" t="s">
        <v>75</v>
      </c>
      <c r="E77" s="224">
        <v>417.18</v>
      </c>
      <c r="F77" s="143"/>
      <c r="G77" s="138"/>
      <c r="H77" s="111">
        <f t="shared" si="6"/>
        <v>0</v>
      </c>
      <c r="I77" s="151"/>
      <c r="J77" s="151"/>
      <c r="K77" s="115">
        <f t="shared" si="0"/>
        <v>0</v>
      </c>
      <c r="L77" s="41">
        <f t="shared" si="1"/>
        <v>0</v>
      </c>
      <c r="M77" s="111">
        <f t="shared" si="2"/>
        <v>0</v>
      </c>
      <c r="N77" s="111">
        <f t="shared" si="3"/>
        <v>0</v>
      </c>
      <c r="O77" s="111">
        <f t="shared" si="4"/>
        <v>0</v>
      </c>
      <c r="P77" s="112">
        <f t="shared" si="5"/>
        <v>0</v>
      </c>
      <c r="Q77" s="61" t="s">
        <v>46</v>
      </c>
    </row>
    <row r="78" spans="1:17" ht="20.399999999999999" x14ac:dyDescent="0.2">
      <c r="A78" s="36">
        <v>63</v>
      </c>
      <c r="B78" s="24" t="s">
        <v>108</v>
      </c>
      <c r="C78" s="140" t="s">
        <v>158</v>
      </c>
      <c r="D78" s="141" t="s">
        <v>77</v>
      </c>
      <c r="E78" s="224">
        <v>240</v>
      </c>
      <c r="F78" s="143"/>
      <c r="G78" s="138"/>
      <c r="H78" s="111">
        <f t="shared" si="6"/>
        <v>0</v>
      </c>
      <c r="I78" s="151"/>
      <c r="J78" s="151"/>
      <c r="K78" s="115">
        <f t="shared" si="0"/>
        <v>0</v>
      </c>
      <c r="L78" s="41">
        <f t="shared" si="1"/>
        <v>0</v>
      </c>
      <c r="M78" s="111">
        <f t="shared" si="2"/>
        <v>0</v>
      </c>
      <c r="N78" s="111">
        <f t="shared" si="3"/>
        <v>0</v>
      </c>
      <c r="O78" s="111">
        <f t="shared" si="4"/>
        <v>0</v>
      </c>
      <c r="P78" s="112">
        <f t="shared" si="5"/>
        <v>0</v>
      </c>
      <c r="Q78" s="61" t="s">
        <v>46</v>
      </c>
    </row>
    <row r="79" spans="1:17" x14ac:dyDescent="0.2">
      <c r="A79" s="36">
        <v>64</v>
      </c>
      <c r="B79" s="72"/>
      <c r="C79" s="142" t="s">
        <v>159</v>
      </c>
      <c r="D79" s="24"/>
      <c r="E79" s="46"/>
      <c r="F79" s="41"/>
      <c r="G79" s="138"/>
      <c r="H79" s="111">
        <f t="shared" si="6"/>
        <v>0</v>
      </c>
      <c r="I79" s="138"/>
      <c r="J79" s="138"/>
      <c r="K79" s="115">
        <f t="shared" si="0"/>
        <v>0</v>
      </c>
      <c r="L79" s="41">
        <f t="shared" si="1"/>
        <v>0</v>
      </c>
      <c r="M79" s="111">
        <f t="shared" si="2"/>
        <v>0</v>
      </c>
      <c r="N79" s="111">
        <f t="shared" si="3"/>
        <v>0</v>
      </c>
      <c r="O79" s="111">
        <f t="shared" si="4"/>
        <v>0</v>
      </c>
      <c r="P79" s="112">
        <f t="shared" si="5"/>
        <v>0</v>
      </c>
      <c r="Q79" s="61"/>
    </row>
    <row r="80" spans="1:17" ht="30.6" x14ac:dyDescent="0.2">
      <c r="A80" s="36">
        <v>65</v>
      </c>
      <c r="B80" s="24" t="s">
        <v>108</v>
      </c>
      <c r="C80" s="140" t="s">
        <v>133</v>
      </c>
      <c r="D80" s="141" t="s">
        <v>116</v>
      </c>
      <c r="E80" s="224">
        <v>36.42</v>
      </c>
      <c r="F80" s="143"/>
      <c r="G80" s="138"/>
      <c r="H80" s="111">
        <f t="shared" si="6"/>
        <v>0</v>
      </c>
      <c r="I80" s="151"/>
      <c r="J80" s="151"/>
      <c r="K80" s="115">
        <f t="shared" si="0"/>
        <v>0</v>
      </c>
      <c r="L80" s="41">
        <f t="shared" si="1"/>
        <v>0</v>
      </c>
      <c r="M80" s="111">
        <f t="shared" si="2"/>
        <v>0</v>
      </c>
      <c r="N80" s="111">
        <f t="shared" si="3"/>
        <v>0</v>
      </c>
      <c r="O80" s="111">
        <f t="shared" si="4"/>
        <v>0</v>
      </c>
      <c r="P80" s="112">
        <f t="shared" si="5"/>
        <v>0</v>
      </c>
      <c r="Q80" s="61" t="s">
        <v>46</v>
      </c>
    </row>
    <row r="81" spans="1:17" ht="30.6" x14ac:dyDescent="0.2">
      <c r="A81" s="36">
        <v>66</v>
      </c>
      <c r="B81" s="24" t="s">
        <v>108</v>
      </c>
      <c r="C81" s="140" t="s">
        <v>160</v>
      </c>
      <c r="D81" s="141" t="s">
        <v>112</v>
      </c>
      <c r="E81" s="224">
        <v>6.62</v>
      </c>
      <c r="F81" s="143"/>
      <c r="G81" s="138"/>
      <c r="H81" s="111">
        <f t="shared" si="6"/>
        <v>0</v>
      </c>
      <c r="I81" s="151"/>
      <c r="J81" s="151"/>
      <c r="K81" s="115">
        <f t="shared" ref="K81:K115" si="21">SUM(H81:J81)</f>
        <v>0</v>
      </c>
      <c r="L81" s="41">
        <f t="shared" ref="L81:L115" si="22">E81*F81</f>
        <v>0</v>
      </c>
      <c r="M81" s="111">
        <f t="shared" ref="M81:M115" si="23">H81*E81</f>
        <v>0</v>
      </c>
      <c r="N81" s="111">
        <f t="shared" ref="N81:N115" si="24">I81*E81</f>
        <v>0</v>
      </c>
      <c r="O81" s="111">
        <f t="shared" ref="O81:O115" si="25">J81*E81</f>
        <v>0</v>
      </c>
      <c r="P81" s="112">
        <f t="shared" ref="P81:P115" si="26">SUM(M81:O81)</f>
        <v>0</v>
      </c>
      <c r="Q81" s="61" t="s">
        <v>46</v>
      </c>
    </row>
    <row r="82" spans="1:17" ht="20.399999999999999" x14ac:dyDescent="0.2">
      <c r="A82" s="36">
        <v>67</v>
      </c>
      <c r="B82" s="24" t="s">
        <v>108</v>
      </c>
      <c r="C82" s="140" t="s">
        <v>134</v>
      </c>
      <c r="D82" s="141" t="s">
        <v>116</v>
      </c>
      <c r="E82" s="224">
        <v>49.67</v>
      </c>
      <c r="F82" s="143"/>
      <c r="G82" s="138"/>
      <c r="H82" s="111">
        <f t="shared" ref="H82:H115" si="27">F82*G82</f>
        <v>0</v>
      </c>
      <c r="I82" s="151"/>
      <c r="J82" s="151"/>
      <c r="K82" s="115">
        <f t="shared" si="21"/>
        <v>0</v>
      </c>
      <c r="L82" s="41">
        <f t="shared" si="22"/>
        <v>0</v>
      </c>
      <c r="M82" s="111">
        <f t="shared" si="23"/>
        <v>0</v>
      </c>
      <c r="N82" s="111">
        <f t="shared" si="24"/>
        <v>0</v>
      </c>
      <c r="O82" s="111">
        <f t="shared" si="25"/>
        <v>0</v>
      </c>
      <c r="P82" s="112">
        <f t="shared" si="26"/>
        <v>0</v>
      </c>
      <c r="Q82" s="61" t="s">
        <v>46</v>
      </c>
    </row>
    <row r="83" spans="1:17" ht="20.399999999999999" x14ac:dyDescent="0.2">
      <c r="A83" s="36">
        <v>68</v>
      </c>
      <c r="B83" s="24" t="s">
        <v>108</v>
      </c>
      <c r="C83" s="140" t="s">
        <v>152</v>
      </c>
      <c r="D83" s="141" t="s">
        <v>112</v>
      </c>
      <c r="E83" s="224">
        <v>9.93</v>
      </c>
      <c r="F83" s="143"/>
      <c r="G83" s="138"/>
      <c r="H83" s="111">
        <f t="shared" si="27"/>
        <v>0</v>
      </c>
      <c r="I83" s="151"/>
      <c r="J83" s="151"/>
      <c r="K83" s="115">
        <f t="shared" si="21"/>
        <v>0</v>
      </c>
      <c r="L83" s="41">
        <f t="shared" si="22"/>
        <v>0</v>
      </c>
      <c r="M83" s="111">
        <f t="shared" si="23"/>
        <v>0</v>
      </c>
      <c r="N83" s="111">
        <f t="shared" si="24"/>
        <v>0</v>
      </c>
      <c r="O83" s="111">
        <f t="shared" si="25"/>
        <v>0</v>
      </c>
      <c r="P83" s="112">
        <f t="shared" si="26"/>
        <v>0</v>
      </c>
      <c r="Q83" s="61" t="s">
        <v>46</v>
      </c>
    </row>
    <row r="84" spans="1:17" ht="20.399999999999999" x14ac:dyDescent="0.2">
      <c r="A84" s="36">
        <v>69</v>
      </c>
      <c r="B84" s="24" t="s">
        <v>108</v>
      </c>
      <c r="C84" s="147" t="s">
        <v>138</v>
      </c>
      <c r="D84" s="141" t="s">
        <v>116</v>
      </c>
      <c r="E84" s="224">
        <v>3.97</v>
      </c>
      <c r="F84" s="143"/>
      <c r="G84" s="138"/>
      <c r="H84" s="111">
        <f t="shared" si="27"/>
        <v>0</v>
      </c>
      <c r="I84" s="151"/>
      <c r="J84" s="151"/>
      <c r="K84" s="115">
        <f t="shared" si="21"/>
        <v>0</v>
      </c>
      <c r="L84" s="41">
        <f t="shared" si="22"/>
        <v>0</v>
      </c>
      <c r="M84" s="111">
        <f t="shared" si="23"/>
        <v>0</v>
      </c>
      <c r="N84" s="111">
        <f t="shared" si="24"/>
        <v>0</v>
      </c>
      <c r="O84" s="111">
        <f t="shared" si="25"/>
        <v>0</v>
      </c>
      <c r="P84" s="112">
        <f t="shared" si="26"/>
        <v>0</v>
      </c>
      <c r="Q84" s="61" t="s">
        <v>46</v>
      </c>
    </row>
    <row r="85" spans="1:17" ht="30.6" x14ac:dyDescent="0.2">
      <c r="A85" s="36">
        <v>70</v>
      </c>
      <c r="B85" s="24" t="s">
        <v>108</v>
      </c>
      <c r="C85" s="140" t="s">
        <v>161</v>
      </c>
      <c r="D85" s="141" t="s">
        <v>116</v>
      </c>
      <c r="E85" s="224">
        <v>29.8</v>
      </c>
      <c r="F85" s="143"/>
      <c r="G85" s="138"/>
      <c r="H85" s="111">
        <f t="shared" si="27"/>
        <v>0</v>
      </c>
      <c r="I85" s="151"/>
      <c r="J85" s="151"/>
      <c r="K85" s="115">
        <f t="shared" si="21"/>
        <v>0</v>
      </c>
      <c r="L85" s="41">
        <f t="shared" si="22"/>
        <v>0</v>
      </c>
      <c r="M85" s="111">
        <f t="shared" si="23"/>
        <v>0</v>
      </c>
      <c r="N85" s="111">
        <f t="shared" si="24"/>
        <v>0</v>
      </c>
      <c r="O85" s="111">
        <f t="shared" si="25"/>
        <v>0</v>
      </c>
      <c r="P85" s="112">
        <f t="shared" si="26"/>
        <v>0</v>
      </c>
      <c r="Q85" s="61" t="s">
        <v>46</v>
      </c>
    </row>
    <row r="86" spans="1:17" ht="20.399999999999999" x14ac:dyDescent="0.2">
      <c r="A86" s="36">
        <v>71</v>
      </c>
      <c r="B86" s="24" t="s">
        <v>108</v>
      </c>
      <c r="C86" s="140" t="s">
        <v>162</v>
      </c>
      <c r="D86" s="141" t="s">
        <v>75</v>
      </c>
      <c r="E86" s="224">
        <v>66.22</v>
      </c>
      <c r="F86" s="143"/>
      <c r="G86" s="138"/>
      <c r="H86" s="111">
        <f t="shared" si="27"/>
        <v>0</v>
      </c>
      <c r="I86" s="151"/>
      <c r="J86" s="151"/>
      <c r="K86" s="115">
        <f t="shared" si="21"/>
        <v>0</v>
      </c>
      <c r="L86" s="41">
        <f t="shared" si="22"/>
        <v>0</v>
      </c>
      <c r="M86" s="111">
        <f t="shared" si="23"/>
        <v>0</v>
      </c>
      <c r="N86" s="111">
        <f t="shared" si="24"/>
        <v>0</v>
      </c>
      <c r="O86" s="111">
        <f t="shared" si="25"/>
        <v>0</v>
      </c>
      <c r="P86" s="112">
        <f t="shared" si="26"/>
        <v>0</v>
      </c>
      <c r="Q86" s="61" t="s">
        <v>46</v>
      </c>
    </row>
    <row r="87" spans="1:17" ht="20.399999999999999" x14ac:dyDescent="0.2">
      <c r="A87" s="36">
        <v>72</v>
      </c>
      <c r="B87" s="24" t="s">
        <v>108</v>
      </c>
      <c r="C87" s="140" t="s">
        <v>163</v>
      </c>
      <c r="D87" s="141" t="s">
        <v>75</v>
      </c>
      <c r="E87" s="224">
        <v>11</v>
      </c>
      <c r="F87" s="143"/>
      <c r="G87" s="138"/>
      <c r="H87" s="111">
        <f t="shared" si="27"/>
        <v>0</v>
      </c>
      <c r="I87" s="151"/>
      <c r="J87" s="151"/>
      <c r="K87" s="115">
        <f t="shared" si="21"/>
        <v>0</v>
      </c>
      <c r="L87" s="41">
        <f t="shared" si="22"/>
        <v>0</v>
      </c>
      <c r="M87" s="111">
        <f t="shared" si="23"/>
        <v>0</v>
      </c>
      <c r="N87" s="111">
        <f t="shared" si="24"/>
        <v>0</v>
      </c>
      <c r="O87" s="111">
        <f t="shared" si="25"/>
        <v>0</v>
      </c>
      <c r="P87" s="112">
        <f t="shared" si="26"/>
        <v>0</v>
      </c>
      <c r="Q87" s="61" t="s">
        <v>46</v>
      </c>
    </row>
    <row r="88" spans="1:17" ht="20.399999999999999" x14ac:dyDescent="0.2">
      <c r="A88" s="36">
        <v>73</v>
      </c>
      <c r="B88" s="24" t="s">
        <v>108</v>
      </c>
      <c r="C88" s="140" t="s">
        <v>164</v>
      </c>
      <c r="D88" s="141" t="s">
        <v>75</v>
      </c>
      <c r="E88" s="224">
        <v>55.22</v>
      </c>
      <c r="F88" s="143"/>
      <c r="G88" s="138"/>
      <c r="H88" s="111">
        <f t="shared" si="27"/>
        <v>0</v>
      </c>
      <c r="I88" s="151"/>
      <c r="J88" s="151"/>
      <c r="K88" s="115">
        <f t="shared" si="21"/>
        <v>0</v>
      </c>
      <c r="L88" s="41">
        <f t="shared" si="22"/>
        <v>0</v>
      </c>
      <c r="M88" s="111">
        <f t="shared" si="23"/>
        <v>0</v>
      </c>
      <c r="N88" s="111">
        <f t="shared" si="24"/>
        <v>0</v>
      </c>
      <c r="O88" s="111">
        <f t="shared" si="25"/>
        <v>0</v>
      </c>
      <c r="P88" s="112">
        <f t="shared" si="26"/>
        <v>0</v>
      </c>
      <c r="Q88" s="61" t="s">
        <v>46</v>
      </c>
    </row>
    <row r="89" spans="1:17" x14ac:dyDescent="0.2">
      <c r="A89" s="36">
        <v>74</v>
      </c>
      <c r="B89" s="72"/>
      <c r="C89" s="142" t="s">
        <v>165</v>
      </c>
      <c r="D89" s="24"/>
      <c r="E89" s="46"/>
      <c r="F89" s="41"/>
      <c r="G89" s="138"/>
      <c r="H89" s="111">
        <f t="shared" si="27"/>
        <v>0</v>
      </c>
      <c r="I89" s="138"/>
      <c r="J89" s="138"/>
      <c r="K89" s="115">
        <f t="shared" si="21"/>
        <v>0</v>
      </c>
      <c r="L89" s="41">
        <f t="shared" si="22"/>
        <v>0</v>
      </c>
      <c r="M89" s="111">
        <f t="shared" si="23"/>
        <v>0</v>
      </c>
      <c r="N89" s="111">
        <f t="shared" si="24"/>
        <v>0</v>
      </c>
      <c r="O89" s="111">
        <f t="shared" si="25"/>
        <v>0</v>
      </c>
      <c r="P89" s="112">
        <f t="shared" si="26"/>
        <v>0</v>
      </c>
      <c r="Q89" s="61"/>
    </row>
    <row r="90" spans="1:17" ht="20.399999999999999" x14ac:dyDescent="0.2">
      <c r="A90" s="36">
        <v>75</v>
      </c>
      <c r="B90" s="24" t="s">
        <v>108</v>
      </c>
      <c r="C90" s="140" t="s">
        <v>166</v>
      </c>
      <c r="D90" s="141" t="s">
        <v>77</v>
      </c>
      <c r="E90" s="227">
        <v>1</v>
      </c>
      <c r="F90" s="144"/>
      <c r="G90" s="138"/>
      <c r="H90" s="111">
        <f t="shared" si="27"/>
        <v>0</v>
      </c>
      <c r="I90" s="151"/>
      <c r="J90" s="151"/>
      <c r="K90" s="115">
        <f t="shared" si="21"/>
        <v>0</v>
      </c>
      <c r="L90" s="41">
        <f t="shared" si="22"/>
        <v>0</v>
      </c>
      <c r="M90" s="111">
        <f t="shared" si="23"/>
        <v>0</v>
      </c>
      <c r="N90" s="111">
        <f t="shared" si="24"/>
        <v>0</v>
      </c>
      <c r="O90" s="111">
        <f t="shared" si="25"/>
        <v>0</v>
      </c>
      <c r="P90" s="112">
        <f t="shared" si="26"/>
        <v>0</v>
      </c>
      <c r="Q90" s="61" t="s">
        <v>46</v>
      </c>
    </row>
    <row r="91" spans="1:17" ht="40.799999999999997" x14ac:dyDescent="0.2">
      <c r="A91" s="36">
        <v>76</v>
      </c>
      <c r="B91" s="24" t="s">
        <v>108</v>
      </c>
      <c r="C91" s="140" t="s">
        <v>167</v>
      </c>
      <c r="D91" s="141" t="s">
        <v>77</v>
      </c>
      <c r="E91" s="227">
        <v>1</v>
      </c>
      <c r="F91" s="144"/>
      <c r="G91" s="138"/>
      <c r="H91" s="111">
        <f t="shared" si="27"/>
        <v>0</v>
      </c>
      <c r="I91" s="151"/>
      <c r="J91" s="151"/>
      <c r="K91" s="115">
        <f t="shared" si="21"/>
        <v>0</v>
      </c>
      <c r="L91" s="41">
        <f t="shared" si="22"/>
        <v>0</v>
      </c>
      <c r="M91" s="111">
        <f t="shared" si="23"/>
        <v>0</v>
      </c>
      <c r="N91" s="111">
        <f t="shared" si="24"/>
        <v>0</v>
      </c>
      <c r="O91" s="111">
        <f t="shared" si="25"/>
        <v>0</v>
      </c>
      <c r="P91" s="112">
        <f t="shared" si="26"/>
        <v>0</v>
      </c>
      <c r="Q91" s="61" t="s">
        <v>46</v>
      </c>
    </row>
    <row r="92" spans="1:17" x14ac:dyDescent="0.2">
      <c r="A92" s="36">
        <v>77</v>
      </c>
      <c r="B92" s="72"/>
      <c r="C92" s="142" t="s">
        <v>168</v>
      </c>
      <c r="D92" s="24"/>
      <c r="E92" s="46"/>
      <c r="F92" s="41"/>
      <c r="G92" s="138"/>
      <c r="H92" s="111">
        <f t="shared" si="27"/>
        <v>0</v>
      </c>
      <c r="I92" s="138"/>
      <c r="J92" s="138"/>
      <c r="K92" s="115">
        <f t="shared" si="21"/>
        <v>0</v>
      </c>
      <c r="L92" s="41">
        <f t="shared" si="22"/>
        <v>0</v>
      </c>
      <c r="M92" s="111">
        <f t="shared" si="23"/>
        <v>0</v>
      </c>
      <c r="N92" s="111">
        <f t="shared" si="24"/>
        <v>0</v>
      </c>
      <c r="O92" s="111">
        <f t="shared" si="25"/>
        <v>0</v>
      </c>
      <c r="P92" s="112">
        <f t="shared" si="26"/>
        <v>0</v>
      </c>
      <c r="Q92" s="61"/>
    </row>
    <row r="93" spans="1:17" ht="30.6" x14ac:dyDescent="0.2">
      <c r="A93" s="36">
        <v>78</v>
      </c>
      <c r="B93" s="24" t="s">
        <v>108</v>
      </c>
      <c r="C93" s="140" t="s">
        <v>169</v>
      </c>
      <c r="D93" s="141" t="s">
        <v>77</v>
      </c>
      <c r="E93" s="224">
        <v>1</v>
      </c>
      <c r="F93" s="144"/>
      <c r="G93" s="138"/>
      <c r="H93" s="111">
        <f t="shared" si="27"/>
        <v>0</v>
      </c>
      <c r="I93" s="151"/>
      <c r="J93" s="151"/>
      <c r="K93" s="115">
        <f t="shared" si="21"/>
        <v>0</v>
      </c>
      <c r="L93" s="41">
        <f t="shared" si="22"/>
        <v>0</v>
      </c>
      <c r="M93" s="111">
        <f t="shared" si="23"/>
        <v>0</v>
      </c>
      <c r="N93" s="111">
        <f t="shared" si="24"/>
        <v>0</v>
      </c>
      <c r="O93" s="111">
        <f t="shared" si="25"/>
        <v>0</v>
      </c>
      <c r="P93" s="112">
        <f t="shared" si="26"/>
        <v>0</v>
      </c>
      <c r="Q93" s="61" t="s">
        <v>47</v>
      </c>
    </row>
    <row r="94" spans="1:17" ht="20.399999999999999" x14ac:dyDescent="0.2">
      <c r="A94" s="36">
        <v>79</v>
      </c>
      <c r="B94" s="24" t="s">
        <v>108</v>
      </c>
      <c r="C94" s="140" t="s">
        <v>170</v>
      </c>
      <c r="D94" s="141" t="s">
        <v>77</v>
      </c>
      <c r="E94" s="224">
        <v>1</v>
      </c>
      <c r="F94" s="144"/>
      <c r="G94" s="138"/>
      <c r="H94" s="111">
        <f t="shared" si="27"/>
        <v>0</v>
      </c>
      <c r="I94" s="151"/>
      <c r="J94" s="151"/>
      <c r="K94" s="115">
        <f t="shared" si="21"/>
        <v>0</v>
      </c>
      <c r="L94" s="41">
        <f t="shared" si="22"/>
        <v>0</v>
      </c>
      <c r="M94" s="111">
        <f t="shared" si="23"/>
        <v>0</v>
      </c>
      <c r="N94" s="111">
        <f t="shared" si="24"/>
        <v>0</v>
      </c>
      <c r="O94" s="111">
        <f t="shared" si="25"/>
        <v>0</v>
      </c>
      <c r="P94" s="112">
        <f t="shared" si="26"/>
        <v>0</v>
      </c>
      <c r="Q94" s="61" t="s">
        <v>46</v>
      </c>
    </row>
    <row r="95" spans="1:17" ht="20.399999999999999" x14ac:dyDescent="0.2">
      <c r="A95" s="36">
        <v>80</v>
      </c>
      <c r="B95" s="24" t="s">
        <v>108</v>
      </c>
      <c r="C95" s="140" t="s">
        <v>171</v>
      </c>
      <c r="D95" s="141" t="s">
        <v>77</v>
      </c>
      <c r="E95" s="224">
        <v>5</v>
      </c>
      <c r="F95" s="144"/>
      <c r="G95" s="138"/>
      <c r="H95" s="111">
        <f t="shared" si="27"/>
        <v>0</v>
      </c>
      <c r="I95" s="151"/>
      <c r="J95" s="151"/>
      <c r="K95" s="115">
        <f t="shared" si="21"/>
        <v>0</v>
      </c>
      <c r="L95" s="41">
        <f t="shared" si="22"/>
        <v>0</v>
      </c>
      <c r="M95" s="111">
        <f t="shared" si="23"/>
        <v>0</v>
      </c>
      <c r="N95" s="111">
        <f t="shared" si="24"/>
        <v>0</v>
      </c>
      <c r="O95" s="111">
        <f t="shared" si="25"/>
        <v>0</v>
      </c>
      <c r="P95" s="112">
        <f t="shared" si="26"/>
        <v>0</v>
      </c>
      <c r="Q95" s="61" t="s">
        <v>46</v>
      </c>
    </row>
    <row r="96" spans="1:17" ht="20.399999999999999" x14ac:dyDescent="0.2">
      <c r="A96" s="36">
        <v>81</v>
      </c>
      <c r="B96" s="72"/>
      <c r="C96" s="142" t="s">
        <v>172</v>
      </c>
      <c r="D96" s="24"/>
      <c r="E96" s="46"/>
      <c r="F96" s="41"/>
      <c r="G96" s="138"/>
      <c r="H96" s="111">
        <f t="shared" si="27"/>
        <v>0</v>
      </c>
      <c r="I96" s="138"/>
      <c r="J96" s="138"/>
      <c r="K96" s="115">
        <f t="shared" si="21"/>
        <v>0</v>
      </c>
      <c r="L96" s="41">
        <f t="shared" si="22"/>
        <v>0</v>
      </c>
      <c r="M96" s="111">
        <f t="shared" si="23"/>
        <v>0</v>
      </c>
      <c r="N96" s="111">
        <f t="shared" si="24"/>
        <v>0</v>
      </c>
      <c r="O96" s="111">
        <f t="shared" si="25"/>
        <v>0</v>
      </c>
      <c r="P96" s="112">
        <f t="shared" si="26"/>
        <v>0</v>
      </c>
      <c r="Q96" s="61"/>
    </row>
    <row r="97" spans="1:17" ht="20.399999999999999" x14ac:dyDescent="0.2">
      <c r="A97" s="36">
        <v>82</v>
      </c>
      <c r="B97" s="24" t="s">
        <v>108</v>
      </c>
      <c r="C97" s="148" t="s">
        <v>173</v>
      </c>
      <c r="D97" s="141" t="s">
        <v>112</v>
      </c>
      <c r="E97" s="228">
        <v>24.95</v>
      </c>
      <c r="F97" s="143"/>
      <c r="G97" s="149"/>
      <c r="H97" s="111">
        <f t="shared" si="27"/>
        <v>0</v>
      </c>
      <c r="I97" s="151"/>
      <c r="J97" s="151"/>
      <c r="K97" s="115">
        <f t="shared" si="21"/>
        <v>0</v>
      </c>
      <c r="L97" s="41">
        <f t="shared" si="22"/>
        <v>0</v>
      </c>
      <c r="M97" s="111">
        <f t="shared" si="23"/>
        <v>0</v>
      </c>
      <c r="N97" s="111">
        <f t="shared" si="24"/>
        <v>0</v>
      </c>
      <c r="O97" s="111">
        <f t="shared" si="25"/>
        <v>0</v>
      </c>
      <c r="P97" s="112">
        <f t="shared" si="26"/>
        <v>0</v>
      </c>
      <c r="Q97" s="61" t="s">
        <v>46</v>
      </c>
    </row>
    <row r="98" spans="1:17" ht="20.399999999999999" x14ac:dyDescent="0.2">
      <c r="A98" s="36">
        <v>83</v>
      </c>
      <c r="B98" s="24" t="s">
        <v>108</v>
      </c>
      <c r="C98" s="148" t="s">
        <v>174</v>
      </c>
      <c r="D98" s="141" t="s">
        <v>116</v>
      </c>
      <c r="E98" s="228">
        <v>137.21</v>
      </c>
      <c r="F98" s="143"/>
      <c r="G98" s="149"/>
      <c r="H98" s="111">
        <f t="shared" si="27"/>
        <v>0</v>
      </c>
      <c r="I98" s="151"/>
      <c r="J98" s="151"/>
      <c r="K98" s="115">
        <f t="shared" si="21"/>
        <v>0</v>
      </c>
      <c r="L98" s="41">
        <f t="shared" si="22"/>
        <v>0</v>
      </c>
      <c r="M98" s="111">
        <f t="shared" si="23"/>
        <v>0</v>
      </c>
      <c r="N98" s="111">
        <f t="shared" si="24"/>
        <v>0</v>
      </c>
      <c r="O98" s="111">
        <f t="shared" si="25"/>
        <v>0</v>
      </c>
      <c r="P98" s="112">
        <f t="shared" si="26"/>
        <v>0</v>
      </c>
      <c r="Q98" s="61" t="s">
        <v>46</v>
      </c>
    </row>
    <row r="99" spans="1:17" ht="20.399999999999999" x14ac:dyDescent="0.2">
      <c r="A99" s="36">
        <v>84</v>
      </c>
      <c r="B99" s="24" t="s">
        <v>108</v>
      </c>
      <c r="C99" s="148" t="s">
        <v>175</v>
      </c>
      <c r="D99" s="141" t="s">
        <v>112</v>
      </c>
      <c r="E99" s="228">
        <v>24.95</v>
      </c>
      <c r="F99" s="143"/>
      <c r="G99" s="149"/>
      <c r="H99" s="111">
        <f t="shared" si="27"/>
        <v>0</v>
      </c>
      <c r="I99" s="151"/>
      <c r="J99" s="151"/>
      <c r="K99" s="115">
        <f t="shared" si="21"/>
        <v>0</v>
      </c>
      <c r="L99" s="41">
        <f t="shared" si="22"/>
        <v>0</v>
      </c>
      <c r="M99" s="111">
        <f t="shared" si="23"/>
        <v>0</v>
      </c>
      <c r="N99" s="111">
        <f t="shared" si="24"/>
        <v>0</v>
      </c>
      <c r="O99" s="111">
        <f t="shared" si="25"/>
        <v>0</v>
      </c>
      <c r="P99" s="112">
        <f t="shared" si="26"/>
        <v>0</v>
      </c>
      <c r="Q99" s="61" t="s">
        <v>46</v>
      </c>
    </row>
    <row r="100" spans="1:17" ht="20.399999999999999" x14ac:dyDescent="0.2">
      <c r="A100" s="36">
        <v>85</v>
      </c>
      <c r="B100" s="24" t="s">
        <v>108</v>
      </c>
      <c r="C100" s="140" t="s">
        <v>151</v>
      </c>
      <c r="D100" s="150" t="s">
        <v>116</v>
      </c>
      <c r="E100" s="224">
        <v>174.64</v>
      </c>
      <c r="F100" s="143"/>
      <c r="G100" s="149"/>
      <c r="H100" s="111">
        <f t="shared" si="27"/>
        <v>0</v>
      </c>
      <c r="I100" s="151"/>
      <c r="J100" s="151"/>
      <c r="K100" s="115">
        <f t="shared" si="21"/>
        <v>0</v>
      </c>
      <c r="L100" s="41">
        <f t="shared" si="22"/>
        <v>0</v>
      </c>
      <c r="M100" s="111">
        <f t="shared" si="23"/>
        <v>0</v>
      </c>
      <c r="N100" s="111">
        <f t="shared" si="24"/>
        <v>0</v>
      </c>
      <c r="O100" s="111">
        <f t="shared" si="25"/>
        <v>0</v>
      </c>
      <c r="P100" s="112">
        <f t="shared" si="26"/>
        <v>0</v>
      </c>
      <c r="Q100" s="61" t="s">
        <v>46</v>
      </c>
    </row>
    <row r="101" spans="1:17" ht="20.399999999999999" x14ac:dyDescent="0.2">
      <c r="A101" s="36">
        <v>86</v>
      </c>
      <c r="B101" s="24" t="s">
        <v>108</v>
      </c>
      <c r="C101" s="140" t="s">
        <v>135</v>
      </c>
      <c r="D101" s="141" t="s">
        <v>112</v>
      </c>
      <c r="E101" s="228">
        <v>24.95</v>
      </c>
      <c r="F101" s="143"/>
      <c r="G101" s="149"/>
      <c r="H101" s="111">
        <f t="shared" si="27"/>
        <v>0</v>
      </c>
      <c r="I101" s="151"/>
      <c r="J101" s="151"/>
      <c r="K101" s="115">
        <f t="shared" si="21"/>
        <v>0</v>
      </c>
      <c r="L101" s="41">
        <f t="shared" si="22"/>
        <v>0</v>
      </c>
      <c r="M101" s="111">
        <f t="shared" si="23"/>
        <v>0</v>
      </c>
      <c r="N101" s="111">
        <f t="shared" si="24"/>
        <v>0</v>
      </c>
      <c r="O101" s="111">
        <f t="shared" si="25"/>
        <v>0</v>
      </c>
      <c r="P101" s="112">
        <f t="shared" si="26"/>
        <v>0</v>
      </c>
      <c r="Q101" s="61" t="s">
        <v>46</v>
      </c>
    </row>
    <row r="102" spans="1:17" ht="20.399999999999999" x14ac:dyDescent="0.2">
      <c r="A102" s="36">
        <v>87</v>
      </c>
      <c r="B102" s="24" t="s">
        <v>108</v>
      </c>
      <c r="C102" s="140" t="s">
        <v>138</v>
      </c>
      <c r="D102" s="141" t="s">
        <v>116</v>
      </c>
      <c r="E102" s="224">
        <v>17.46</v>
      </c>
      <c r="F102" s="143"/>
      <c r="G102" s="138"/>
      <c r="H102" s="111">
        <f t="shared" si="27"/>
        <v>0</v>
      </c>
      <c r="I102" s="151"/>
      <c r="J102" s="151"/>
      <c r="K102" s="115">
        <f t="shared" si="21"/>
        <v>0</v>
      </c>
      <c r="L102" s="41">
        <f t="shared" si="22"/>
        <v>0</v>
      </c>
      <c r="M102" s="111">
        <f t="shared" si="23"/>
        <v>0</v>
      </c>
      <c r="N102" s="111">
        <f t="shared" si="24"/>
        <v>0</v>
      </c>
      <c r="O102" s="111">
        <f t="shared" si="25"/>
        <v>0</v>
      </c>
      <c r="P102" s="112">
        <f t="shared" si="26"/>
        <v>0</v>
      </c>
      <c r="Q102" s="61" t="s">
        <v>46</v>
      </c>
    </row>
    <row r="103" spans="1:17" ht="30.6" x14ac:dyDescent="0.2">
      <c r="A103" s="36">
        <v>88</v>
      </c>
      <c r="B103" s="24" t="s">
        <v>108</v>
      </c>
      <c r="C103" s="140" t="s">
        <v>139</v>
      </c>
      <c r="D103" s="141" t="s">
        <v>116</v>
      </c>
      <c r="E103" s="224">
        <v>82.33</v>
      </c>
      <c r="F103" s="143"/>
      <c r="G103" s="138"/>
      <c r="H103" s="111">
        <f t="shared" si="27"/>
        <v>0</v>
      </c>
      <c r="I103" s="151"/>
      <c r="J103" s="151"/>
      <c r="K103" s="115">
        <f t="shared" si="21"/>
        <v>0</v>
      </c>
      <c r="L103" s="41">
        <f t="shared" si="22"/>
        <v>0</v>
      </c>
      <c r="M103" s="111">
        <f t="shared" si="23"/>
        <v>0</v>
      </c>
      <c r="N103" s="111">
        <f t="shared" si="24"/>
        <v>0</v>
      </c>
      <c r="O103" s="111">
        <f t="shared" si="25"/>
        <v>0</v>
      </c>
      <c r="P103" s="112">
        <f t="shared" si="26"/>
        <v>0</v>
      </c>
      <c r="Q103" s="61" t="s">
        <v>46</v>
      </c>
    </row>
    <row r="104" spans="1:17" ht="20.399999999999999" x14ac:dyDescent="0.2">
      <c r="A104" s="36">
        <v>89</v>
      </c>
      <c r="B104" s="24" t="s">
        <v>108</v>
      </c>
      <c r="C104" s="140" t="s">
        <v>176</v>
      </c>
      <c r="D104" s="141" t="s">
        <v>75</v>
      </c>
      <c r="E104" s="224">
        <v>18.479999999999997</v>
      </c>
      <c r="F104" s="143"/>
      <c r="G104" s="138"/>
      <c r="H104" s="111">
        <f t="shared" si="27"/>
        <v>0</v>
      </c>
      <c r="I104" s="151"/>
      <c r="J104" s="151"/>
      <c r="K104" s="115">
        <f t="shared" si="21"/>
        <v>0</v>
      </c>
      <c r="L104" s="41">
        <f t="shared" si="22"/>
        <v>0</v>
      </c>
      <c r="M104" s="111">
        <f t="shared" si="23"/>
        <v>0</v>
      </c>
      <c r="N104" s="111">
        <f t="shared" si="24"/>
        <v>0</v>
      </c>
      <c r="O104" s="111">
        <f t="shared" si="25"/>
        <v>0</v>
      </c>
      <c r="P104" s="112">
        <f t="shared" si="26"/>
        <v>0</v>
      </c>
      <c r="Q104" s="61" t="s">
        <v>46</v>
      </c>
    </row>
    <row r="105" spans="1:17" ht="20.399999999999999" x14ac:dyDescent="0.2">
      <c r="A105" s="36">
        <v>90</v>
      </c>
      <c r="B105" s="24" t="s">
        <v>108</v>
      </c>
      <c r="C105" s="140" t="s">
        <v>177</v>
      </c>
      <c r="D105" s="141" t="s">
        <v>75</v>
      </c>
      <c r="E105" s="224">
        <v>73.919999999999987</v>
      </c>
      <c r="F105" s="143"/>
      <c r="G105" s="138"/>
      <c r="H105" s="111">
        <f t="shared" si="27"/>
        <v>0</v>
      </c>
      <c r="I105" s="151"/>
      <c r="J105" s="151"/>
      <c r="K105" s="115">
        <f t="shared" si="21"/>
        <v>0</v>
      </c>
      <c r="L105" s="41">
        <f t="shared" si="22"/>
        <v>0</v>
      </c>
      <c r="M105" s="111">
        <f t="shared" si="23"/>
        <v>0</v>
      </c>
      <c r="N105" s="111">
        <f t="shared" si="24"/>
        <v>0</v>
      </c>
      <c r="O105" s="111">
        <f t="shared" si="25"/>
        <v>0</v>
      </c>
      <c r="P105" s="112">
        <f t="shared" si="26"/>
        <v>0</v>
      </c>
      <c r="Q105" s="61" t="s">
        <v>46</v>
      </c>
    </row>
    <row r="106" spans="1:17" x14ac:dyDescent="0.2">
      <c r="A106" s="36">
        <v>91</v>
      </c>
      <c r="B106" s="72"/>
      <c r="C106" s="156" t="s">
        <v>382</v>
      </c>
      <c r="D106" s="24"/>
      <c r="E106" s="46"/>
      <c r="F106" s="41"/>
      <c r="G106" s="111"/>
      <c r="H106" s="111">
        <f t="shared" si="27"/>
        <v>0</v>
      </c>
      <c r="I106" s="111"/>
      <c r="J106" s="111"/>
      <c r="K106" s="115">
        <f t="shared" si="21"/>
        <v>0</v>
      </c>
      <c r="L106" s="41">
        <f t="shared" si="22"/>
        <v>0</v>
      </c>
      <c r="M106" s="111">
        <f t="shared" si="23"/>
        <v>0</v>
      </c>
      <c r="N106" s="111">
        <f t="shared" si="24"/>
        <v>0</v>
      </c>
      <c r="O106" s="111">
        <f t="shared" si="25"/>
        <v>0</v>
      </c>
      <c r="P106" s="112">
        <f t="shared" si="26"/>
        <v>0</v>
      </c>
      <c r="Q106" s="61"/>
    </row>
    <row r="107" spans="1:17" ht="20.399999999999999" x14ac:dyDescent="0.2">
      <c r="A107" s="36">
        <v>92</v>
      </c>
      <c r="B107" s="24" t="s">
        <v>108</v>
      </c>
      <c r="C107" s="64" t="s">
        <v>381</v>
      </c>
      <c r="D107" s="141" t="s">
        <v>112</v>
      </c>
      <c r="E107" s="46">
        <v>40</v>
      </c>
      <c r="F107" s="144"/>
      <c r="G107" s="138"/>
      <c r="H107" s="111">
        <f t="shared" si="27"/>
        <v>0</v>
      </c>
      <c r="I107" s="151"/>
      <c r="J107" s="151"/>
      <c r="K107" s="115">
        <f t="shared" si="21"/>
        <v>0</v>
      </c>
      <c r="L107" s="41">
        <f t="shared" si="22"/>
        <v>0</v>
      </c>
      <c r="M107" s="111">
        <f t="shared" si="23"/>
        <v>0</v>
      </c>
      <c r="N107" s="111">
        <f t="shared" si="24"/>
        <v>0</v>
      </c>
      <c r="O107" s="111">
        <f t="shared" si="25"/>
        <v>0</v>
      </c>
      <c r="P107" s="112">
        <f t="shared" si="26"/>
        <v>0</v>
      </c>
      <c r="Q107" s="61" t="s">
        <v>46</v>
      </c>
    </row>
    <row r="108" spans="1:17" ht="40.799999999999997" x14ac:dyDescent="0.2">
      <c r="A108" s="36">
        <v>93</v>
      </c>
      <c r="B108" s="24" t="s">
        <v>108</v>
      </c>
      <c r="C108" s="140" t="s">
        <v>383</v>
      </c>
      <c r="D108" s="141" t="s">
        <v>116</v>
      </c>
      <c r="E108" s="46">
        <v>1006.5</v>
      </c>
      <c r="F108" s="143"/>
      <c r="G108" s="138"/>
      <c r="H108" s="111">
        <f t="shared" si="27"/>
        <v>0</v>
      </c>
      <c r="I108" s="151"/>
      <c r="J108" s="151"/>
      <c r="K108" s="115">
        <f t="shared" si="21"/>
        <v>0</v>
      </c>
      <c r="L108" s="41">
        <f t="shared" si="22"/>
        <v>0</v>
      </c>
      <c r="M108" s="111">
        <f t="shared" si="23"/>
        <v>0</v>
      </c>
      <c r="N108" s="111">
        <f t="shared" si="24"/>
        <v>0</v>
      </c>
      <c r="O108" s="111">
        <f t="shared" si="25"/>
        <v>0</v>
      </c>
      <c r="P108" s="112">
        <f t="shared" si="26"/>
        <v>0</v>
      </c>
      <c r="Q108" s="61" t="s">
        <v>46</v>
      </c>
    </row>
    <row r="109" spans="1:17" x14ac:dyDescent="0.2">
      <c r="A109" s="36">
        <v>94</v>
      </c>
      <c r="B109" s="24"/>
      <c r="C109" s="156" t="s">
        <v>396</v>
      </c>
      <c r="D109" s="24"/>
      <c r="E109" s="46"/>
      <c r="F109" s="41"/>
      <c r="G109" s="111"/>
      <c r="H109" s="111">
        <f t="shared" si="27"/>
        <v>0</v>
      </c>
      <c r="I109" s="111"/>
      <c r="J109" s="111"/>
      <c r="K109" s="115">
        <f t="shared" si="21"/>
        <v>0</v>
      </c>
      <c r="L109" s="41">
        <f t="shared" si="22"/>
        <v>0</v>
      </c>
      <c r="M109" s="111">
        <f t="shared" si="23"/>
        <v>0</v>
      </c>
      <c r="N109" s="111">
        <f t="shared" si="24"/>
        <v>0</v>
      </c>
      <c r="O109" s="111">
        <f t="shared" si="25"/>
        <v>0</v>
      </c>
      <c r="P109" s="112">
        <f t="shared" si="26"/>
        <v>0</v>
      </c>
      <c r="Q109" s="61"/>
    </row>
    <row r="110" spans="1:17" ht="20.399999999999999" x14ac:dyDescent="0.2">
      <c r="A110" s="36">
        <v>95</v>
      </c>
      <c r="B110" s="24" t="s">
        <v>108</v>
      </c>
      <c r="C110" s="40" t="s">
        <v>397</v>
      </c>
      <c r="D110" s="141" t="s">
        <v>112</v>
      </c>
      <c r="E110" s="46">
        <v>275</v>
      </c>
      <c r="F110" s="41"/>
      <c r="G110" s="111"/>
      <c r="H110" s="111">
        <f t="shared" si="27"/>
        <v>0</v>
      </c>
      <c r="I110" s="111"/>
      <c r="J110" s="111"/>
      <c r="K110" s="115">
        <f t="shared" si="21"/>
        <v>0</v>
      </c>
      <c r="L110" s="41">
        <f t="shared" si="22"/>
        <v>0</v>
      </c>
      <c r="M110" s="111">
        <f t="shared" si="23"/>
        <v>0</v>
      </c>
      <c r="N110" s="111">
        <f t="shared" si="24"/>
        <v>0</v>
      </c>
      <c r="O110" s="111">
        <f t="shared" si="25"/>
        <v>0</v>
      </c>
      <c r="P110" s="112">
        <f t="shared" si="26"/>
        <v>0</v>
      </c>
      <c r="Q110" s="61" t="s">
        <v>46</v>
      </c>
    </row>
    <row r="111" spans="1:17" ht="20.399999999999999" x14ac:dyDescent="0.2">
      <c r="A111" s="36">
        <v>96</v>
      </c>
      <c r="B111" s="24" t="s">
        <v>108</v>
      </c>
      <c r="C111" s="40" t="s">
        <v>398</v>
      </c>
      <c r="D111" s="24" t="s">
        <v>75</v>
      </c>
      <c r="E111" s="46">
        <v>1581.8000000000002</v>
      </c>
      <c r="F111" s="41"/>
      <c r="G111" s="111"/>
      <c r="H111" s="111">
        <f t="shared" si="27"/>
        <v>0</v>
      </c>
      <c r="I111" s="111"/>
      <c r="J111" s="111"/>
      <c r="K111" s="115">
        <f t="shared" si="21"/>
        <v>0</v>
      </c>
      <c r="L111" s="41">
        <f t="shared" si="22"/>
        <v>0</v>
      </c>
      <c r="M111" s="111">
        <f t="shared" si="23"/>
        <v>0</v>
      </c>
      <c r="N111" s="111">
        <f t="shared" si="24"/>
        <v>0</v>
      </c>
      <c r="O111" s="111">
        <f t="shared" si="25"/>
        <v>0</v>
      </c>
      <c r="P111" s="112">
        <f t="shared" si="26"/>
        <v>0</v>
      </c>
      <c r="Q111" s="61" t="s">
        <v>46</v>
      </c>
    </row>
    <row r="112" spans="1:17" ht="20.399999999999999" x14ac:dyDescent="0.2">
      <c r="A112" s="36">
        <v>97</v>
      </c>
      <c r="B112" s="24" t="s">
        <v>108</v>
      </c>
      <c r="C112" s="40" t="s">
        <v>399</v>
      </c>
      <c r="D112" s="141" t="s">
        <v>79</v>
      </c>
      <c r="E112" s="46">
        <v>495</v>
      </c>
      <c r="F112" s="41"/>
      <c r="G112" s="111"/>
      <c r="H112" s="111">
        <f t="shared" si="27"/>
        <v>0</v>
      </c>
      <c r="I112" s="111"/>
      <c r="J112" s="111"/>
      <c r="K112" s="115">
        <f t="shared" si="21"/>
        <v>0</v>
      </c>
      <c r="L112" s="41">
        <f t="shared" si="22"/>
        <v>0</v>
      </c>
      <c r="M112" s="111">
        <f t="shared" si="23"/>
        <v>0</v>
      </c>
      <c r="N112" s="111">
        <f t="shared" si="24"/>
        <v>0</v>
      </c>
      <c r="O112" s="111">
        <f t="shared" si="25"/>
        <v>0</v>
      </c>
      <c r="P112" s="112">
        <f t="shared" si="26"/>
        <v>0</v>
      </c>
      <c r="Q112" s="61" t="s">
        <v>46</v>
      </c>
    </row>
    <row r="113" spans="1:17" ht="20.399999999999999" x14ac:dyDescent="0.2">
      <c r="A113" s="36">
        <v>98</v>
      </c>
      <c r="B113" s="24" t="s">
        <v>108</v>
      </c>
      <c r="C113" s="40" t="s">
        <v>400</v>
      </c>
      <c r="D113" s="141" t="s">
        <v>112</v>
      </c>
      <c r="E113" s="46">
        <v>302.5</v>
      </c>
      <c r="F113" s="41"/>
      <c r="G113" s="111"/>
      <c r="H113" s="111">
        <f t="shared" si="27"/>
        <v>0</v>
      </c>
      <c r="I113" s="111"/>
      <c r="J113" s="111"/>
      <c r="K113" s="115">
        <f t="shared" si="21"/>
        <v>0</v>
      </c>
      <c r="L113" s="41">
        <f t="shared" si="22"/>
        <v>0</v>
      </c>
      <c r="M113" s="111">
        <f t="shared" si="23"/>
        <v>0</v>
      </c>
      <c r="N113" s="111">
        <f t="shared" si="24"/>
        <v>0</v>
      </c>
      <c r="O113" s="111">
        <f t="shared" si="25"/>
        <v>0</v>
      </c>
      <c r="P113" s="112">
        <f t="shared" si="26"/>
        <v>0</v>
      </c>
      <c r="Q113" s="61" t="s">
        <v>46</v>
      </c>
    </row>
    <row r="114" spans="1:17" ht="20.399999999999999" x14ac:dyDescent="0.2">
      <c r="A114" s="36">
        <v>99</v>
      </c>
      <c r="B114" s="24" t="s">
        <v>108</v>
      </c>
      <c r="C114" s="40" t="s">
        <v>401</v>
      </c>
      <c r="D114" s="141" t="s">
        <v>112</v>
      </c>
      <c r="E114" s="46">
        <v>302.5</v>
      </c>
      <c r="F114" s="41"/>
      <c r="G114" s="111"/>
      <c r="H114" s="111">
        <f t="shared" si="27"/>
        <v>0</v>
      </c>
      <c r="I114" s="111"/>
      <c r="J114" s="111"/>
      <c r="K114" s="115">
        <f t="shared" si="21"/>
        <v>0</v>
      </c>
      <c r="L114" s="41">
        <f t="shared" si="22"/>
        <v>0</v>
      </c>
      <c r="M114" s="111">
        <f t="shared" si="23"/>
        <v>0</v>
      </c>
      <c r="N114" s="111">
        <f t="shared" si="24"/>
        <v>0</v>
      </c>
      <c r="O114" s="111">
        <f t="shared" si="25"/>
        <v>0</v>
      </c>
      <c r="P114" s="112">
        <f t="shared" si="26"/>
        <v>0</v>
      </c>
      <c r="Q114" s="61" t="s">
        <v>46</v>
      </c>
    </row>
    <row r="115" spans="1:17" ht="20.399999999999999" x14ac:dyDescent="0.2">
      <c r="A115" s="36">
        <v>101</v>
      </c>
      <c r="B115" s="24" t="s">
        <v>108</v>
      </c>
      <c r="C115" s="170" t="s">
        <v>404</v>
      </c>
      <c r="D115" s="141" t="s">
        <v>112</v>
      </c>
      <c r="E115" s="46">
        <v>302.5</v>
      </c>
      <c r="F115" s="41"/>
      <c r="G115" s="111"/>
      <c r="H115" s="111">
        <f t="shared" si="27"/>
        <v>0</v>
      </c>
      <c r="I115" s="111"/>
      <c r="J115" s="111"/>
      <c r="K115" s="115">
        <f t="shared" si="21"/>
        <v>0</v>
      </c>
      <c r="L115" s="41">
        <f t="shared" si="22"/>
        <v>0</v>
      </c>
      <c r="M115" s="111">
        <f t="shared" si="23"/>
        <v>0</v>
      </c>
      <c r="N115" s="111">
        <f t="shared" si="24"/>
        <v>0</v>
      </c>
      <c r="O115" s="111">
        <f t="shared" si="25"/>
        <v>0</v>
      </c>
      <c r="P115" s="112">
        <f t="shared" si="26"/>
        <v>0</v>
      </c>
      <c r="Q115" s="61" t="s">
        <v>46</v>
      </c>
    </row>
    <row r="116" spans="1:17" ht="12" customHeight="1" thickBot="1" x14ac:dyDescent="0.25">
      <c r="A116" s="317" t="s">
        <v>62</v>
      </c>
      <c r="B116" s="318"/>
      <c r="C116" s="318"/>
      <c r="D116" s="318"/>
      <c r="E116" s="318"/>
      <c r="F116" s="318"/>
      <c r="G116" s="318"/>
      <c r="H116" s="318"/>
      <c r="I116" s="318"/>
      <c r="J116" s="318"/>
      <c r="K116" s="319"/>
      <c r="L116" s="130">
        <f>SUM(L14:L115)</f>
        <v>0</v>
      </c>
      <c r="M116" s="131">
        <f>SUM(M14:M115)</f>
        <v>0</v>
      </c>
      <c r="N116" s="131">
        <f>SUM(N14:N115)</f>
        <v>0</v>
      </c>
      <c r="O116" s="131">
        <f>SUM(O14:O115)</f>
        <v>0</v>
      </c>
      <c r="P116" s="132">
        <f>SUM(P14:P115)</f>
        <v>0</v>
      </c>
    </row>
    <row r="117" spans="1:17" x14ac:dyDescent="0.2">
      <c r="A117" s="16"/>
      <c r="B117" s="16"/>
      <c r="C117" s="16"/>
      <c r="D117" s="16"/>
      <c r="E117" s="16"/>
      <c r="F117" s="16"/>
      <c r="G117" s="16"/>
      <c r="H117" s="16"/>
      <c r="I117" s="16"/>
      <c r="J117" s="16"/>
      <c r="K117" s="16"/>
      <c r="L117" s="16"/>
      <c r="M117" s="16"/>
      <c r="N117" s="16"/>
      <c r="O117" s="16"/>
      <c r="P117" s="16"/>
    </row>
    <row r="118" spans="1:17" x14ac:dyDescent="0.2">
      <c r="A118" s="16"/>
      <c r="B118" s="16"/>
      <c r="C118" s="16"/>
      <c r="D118" s="16"/>
      <c r="E118" s="16"/>
      <c r="F118" s="16"/>
      <c r="G118" s="16"/>
      <c r="H118" s="16"/>
      <c r="I118" s="16"/>
      <c r="J118" s="16"/>
      <c r="K118" s="16"/>
      <c r="L118" s="16"/>
      <c r="M118" s="16"/>
      <c r="N118" s="16"/>
      <c r="O118" s="16"/>
      <c r="P118" s="16"/>
    </row>
    <row r="119" spans="1:17" x14ac:dyDescent="0.2">
      <c r="A119" s="1" t="s">
        <v>14</v>
      </c>
      <c r="B119" s="16"/>
      <c r="C119" s="320" t="str">
        <f>'Kops n'!C35:H35</f>
        <v>Gundega Ābelīte 28.03.2024</v>
      </c>
      <c r="D119" s="320"/>
      <c r="E119" s="320"/>
      <c r="F119" s="320"/>
      <c r="G119" s="320"/>
      <c r="H119" s="320"/>
      <c r="I119" s="16"/>
      <c r="J119" s="16"/>
      <c r="K119" s="16"/>
      <c r="L119" s="16"/>
      <c r="M119" s="16"/>
      <c r="N119" s="16"/>
      <c r="O119" s="16"/>
      <c r="P119" s="16"/>
    </row>
    <row r="120" spans="1:17" x14ac:dyDescent="0.2">
      <c r="A120" s="16"/>
      <c r="B120" s="16"/>
      <c r="C120" s="246" t="s">
        <v>15</v>
      </c>
      <c r="D120" s="246"/>
      <c r="E120" s="246"/>
      <c r="F120" s="246"/>
      <c r="G120" s="246"/>
      <c r="H120" s="246"/>
      <c r="I120" s="16"/>
      <c r="J120" s="16"/>
      <c r="K120" s="16"/>
      <c r="L120" s="16"/>
      <c r="M120" s="16"/>
      <c r="N120" s="16"/>
      <c r="O120" s="16"/>
      <c r="P120" s="16"/>
    </row>
    <row r="121" spans="1:17" x14ac:dyDescent="0.2">
      <c r="A121" s="16"/>
      <c r="B121" s="16"/>
      <c r="C121" s="16"/>
      <c r="D121" s="16"/>
      <c r="E121" s="16"/>
      <c r="F121" s="16"/>
      <c r="G121" s="16"/>
      <c r="H121" s="16"/>
      <c r="I121" s="16"/>
      <c r="J121" s="16"/>
      <c r="K121" s="16"/>
      <c r="L121" s="16"/>
      <c r="M121" s="16"/>
      <c r="N121" s="16"/>
      <c r="O121" s="16"/>
      <c r="P121" s="16"/>
    </row>
    <row r="122" spans="1:17" x14ac:dyDescent="0.2">
      <c r="A122" s="262" t="str">
        <f>'Kops n'!A38:D38</f>
        <v>Tāme sastādīta 2024. gada 28. martā</v>
      </c>
      <c r="B122" s="263"/>
      <c r="C122" s="263"/>
      <c r="D122" s="263"/>
      <c r="E122" s="16"/>
      <c r="F122" s="16"/>
      <c r="G122" s="16"/>
      <c r="H122" s="16"/>
      <c r="I122" s="16"/>
      <c r="J122" s="16"/>
      <c r="K122" s="16"/>
      <c r="L122" s="16"/>
      <c r="M122" s="16"/>
      <c r="N122" s="16"/>
      <c r="O122" s="16"/>
      <c r="P122" s="16"/>
    </row>
    <row r="123" spans="1:17" x14ac:dyDescent="0.2">
      <c r="A123" s="16"/>
      <c r="B123" s="16"/>
      <c r="C123" s="16"/>
      <c r="D123" s="16"/>
      <c r="E123" s="16"/>
      <c r="F123" s="16"/>
      <c r="G123" s="16"/>
      <c r="H123" s="16"/>
      <c r="I123" s="16"/>
      <c r="J123" s="16"/>
      <c r="K123" s="16"/>
      <c r="L123" s="16"/>
      <c r="M123" s="16"/>
      <c r="N123" s="16"/>
      <c r="O123" s="16"/>
      <c r="P123" s="16"/>
    </row>
    <row r="124" spans="1:17" x14ac:dyDescent="0.2">
      <c r="A124" s="1" t="s">
        <v>41</v>
      </c>
      <c r="B124" s="16"/>
      <c r="C124" s="320">
        <f>'Kops n'!C40:H40</f>
        <v>0</v>
      </c>
      <c r="D124" s="320"/>
      <c r="E124" s="320"/>
      <c r="F124" s="320"/>
      <c r="G124" s="320"/>
      <c r="H124" s="320"/>
      <c r="I124" s="16"/>
      <c r="J124" s="16"/>
      <c r="K124" s="16"/>
      <c r="L124" s="16"/>
      <c r="M124" s="16"/>
      <c r="N124" s="16"/>
      <c r="O124" s="16"/>
      <c r="P124" s="16"/>
    </row>
    <row r="125" spans="1:17" x14ac:dyDescent="0.2">
      <c r="A125" s="16"/>
      <c r="B125" s="16"/>
      <c r="C125" s="246" t="s">
        <v>15</v>
      </c>
      <c r="D125" s="246"/>
      <c r="E125" s="246"/>
      <c r="F125" s="246"/>
      <c r="G125" s="246"/>
      <c r="H125" s="246"/>
      <c r="I125" s="16"/>
      <c r="J125" s="16"/>
      <c r="K125" s="16"/>
      <c r="L125" s="16"/>
      <c r="M125" s="16"/>
      <c r="N125" s="16"/>
      <c r="O125" s="16"/>
      <c r="P125" s="16"/>
    </row>
    <row r="126" spans="1:17" x14ac:dyDescent="0.2">
      <c r="A126" s="16"/>
      <c r="B126" s="16"/>
      <c r="C126" s="16"/>
      <c r="D126" s="16"/>
      <c r="E126" s="16"/>
      <c r="F126" s="16"/>
      <c r="G126" s="16"/>
      <c r="H126" s="16"/>
      <c r="I126" s="16"/>
      <c r="J126" s="16"/>
      <c r="K126" s="16"/>
      <c r="L126" s="16"/>
      <c r="M126" s="16"/>
      <c r="N126" s="16"/>
      <c r="O126" s="16"/>
      <c r="P126" s="16"/>
    </row>
    <row r="127" spans="1:17" x14ac:dyDescent="0.2">
      <c r="A127" s="78" t="s">
        <v>16</v>
      </c>
      <c r="B127" s="42"/>
      <c r="C127" s="85">
        <f>'Kops n'!C43</f>
        <v>0</v>
      </c>
      <c r="D127" s="42"/>
      <c r="E127" s="16"/>
      <c r="F127" s="16"/>
      <c r="G127" s="16"/>
      <c r="H127" s="16"/>
      <c r="I127" s="16"/>
      <c r="J127" s="16"/>
      <c r="K127" s="16"/>
      <c r="L127" s="16"/>
      <c r="M127" s="16"/>
      <c r="N127" s="16"/>
      <c r="O127" s="16"/>
      <c r="P127" s="16"/>
    </row>
    <row r="128" spans="1:17" x14ac:dyDescent="0.2">
      <c r="A128" s="16"/>
      <c r="B128" s="16"/>
      <c r="C128" s="16"/>
      <c r="D128" s="16"/>
      <c r="E128" s="16"/>
      <c r="F128" s="16"/>
      <c r="G128" s="16"/>
      <c r="H128" s="16"/>
      <c r="I128" s="16"/>
      <c r="J128" s="16"/>
      <c r="K128" s="16"/>
      <c r="L128" s="16"/>
      <c r="M128" s="16"/>
      <c r="N128" s="16"/>
      <c r="O128" s="16"/>
      <c r="P12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125:H125"/>
    <mergeCell ref="C4:I4"/>
    <mergeCell ref="F12:K12"/>
    <mergeCell ref="A9:F9"/>
    <mergeCell ref="J9:M9"/>
    <mergeCell ref="D8:L8"/>
    <mergeCell ref="A116:K116"/>
    <mergeCell ref="C119:H119"/>
    <mergeCell ref="C120:H120"/>
    <mergeCell ref="A122:D122"/>
    <mergeCell ref="C124:H124"/>
  </mergeCells>
  <phoneticPr fontId="14" type="noConversion"/>
  <conditionalFormatting sqref="A14:B17 I14:J115 Q14:Q115 F15:G18 B18:B45 A18:A115 F20:G31 B47:B55 B56:G58 B59:B78 B79:G79 B80:B105 C89:G89 F93:G95 B107:B115 C112:C115 E112:G115">
    <cfRule type="cellIs" dxfId="263" priority="25" operator="equal">
      <formula>0</formula>
    </cfRule>
  </conditionalFormatting>
  <conditionalFormatting sqref="A9:F9">
    <cfRule type="containsText" dxfId="262" priority="5" operator="containsText" text="Tāme sastādīta  20__. gada tirgus cenās, pamatojoties uz ___ daļas rasējumiem">
      <formula>NOT(ISERROR(SEARCH("Tāme sastādīta  20__. gada tirgus cenās, pamatojoties uz ___ daļas rasējumiem",A9)))</formula>
    </cfRule>
  </conditionalFormatting>
  <conditionalFormatting sqref="A116:K116">
    <cfRule type="containsText" dxfId="261" priority="41" operator="containsText" text="Tiešās izmaksas kopā, t. sk. darba devēja sociālais nodoklis __.__% ">
      <formula>NOT(ISERROR(SEARCH("Tiešās izmaksas kopā, t. sk. darba devēja sociālais nodoklis __.__% ",A116)))</formula>
    </cfRule>
  </conditionalFormatting>
  <conditionalFormatting sqref="B46:G46">
    <cfRule type="cellIs" dxfId="260" priority="24" operator="equal">
      <formula>0</formula>
    </cfRule>
  </conditionalFormatting>
  <conditionalFormatting sqref="B106:G106 C109:G109 C110 E110:G110 C111:G111">
    <cfRule type="cellIs" dxfId="259" priority="46" operator="equal">
      <formula>0</formula>
    </cfRule>
  </conditionalFormatting>
  <conditionalFormatting sqref="C18">
    <cfRule type="cellIs" dxfId="258" priority="30" operator="equal">
      <formula>0</formula>
    </cfRule>
  </conditionalFormatting>
  <conditionalFormatting sqref="C23:C28">
    <cfRule type="cellIs" dxfId="257" priority="29" operator="equal">
      <formula>0</formula>
    </cfRule>
  </conditionalFormatting>
  <conditionalFormatting sqref="C33">
    <cfRule type="cellIs" dxfId="256" priority="28" operator="equal">
      <formula>0</formula>
    </cfRule>
  </conditionalFormatting>
  <conditionalFormatting sqref="C37">
    <cfRule type="cellIs" dxfId="255" priority="27" operator="equal">
      <formula>0</formula>
    </cfRule>
  </conditionalFormatting>
  <conditionalFormatting sqref="C39:C44">
    <cfRule type="cellIs" dxfId="254" priority="26" operator="equal">
      <formula>0</formula>
    </cfRule>
  </conditionalFormatting>
  <conditionalFormatting sqref="C47">
    <cfRule type="cellIs" dxfId="253" priority="23" operator="equal">
      <formula>0</formula>
    </cfRule>
  </conditionalFormatting>
  <conditionalFormatting sqref="C49:C55">
    <cfRule type="cellIs" dxfId="252" priority="22" operator="equal">
      <formula>0</formula>
    </cfRule>
  </conditionalFormatting>
  <conditionalFormatting sqref="C59">
    <cfRule type="cellIs" dxfId="251" priority="21" operator="equal">
      <formula>0</formula>
    </cfRule>
  </conditionalFormatting>
  <conditionalFormatting sqref="C67">
    <cfRule type="cellIs" dxfId="250" priority="17" operator="equal">
      <formula>0</formula>
    </cfRule>
  </conditionalFormatting>
  <conditionalFormatting sqref="C69:C75">
    <cfRule type="cellIs" dxfId="249" priority="18" operator="equal">
      <formula>0</formula>
    </cfRule>
  </conditionalFormatting>
  <conditionalFormatting sqref="C80">
    <cfRule type="cellIs" dxfId="248" priority="15" operator="equal">
      <formula>0</formula>
    </cfRule>
  </conditionalFormatting>
  <conditionalFormatting sqref="C82:C88">
    <cfRule type="cellIs" dxfId="247" priority="16" operator="equal">
      <formula>0</formula>
    </cfRule>
  </conditionalFormatting>
  <conditionalFormatting sqref="C97:C98">
    <cfRule type="cellIs" dxfId="246" priority="20" operator="equal">
      <formula>0</formula>
    </cfRule>
  </conditionalFormatting>
  <conditionalFormatting sqref="C101:C105">
    <cfRule type="cellIs" dxfId="245" priority="19" operator="equal">
      <formula>0</formula>
    </cfRule>
  </conditionalFormatting>
  <conditionalFormatting sqref="C107:C108">
    <cfRule type="cellIs" dxfId="244" priority="2" operator="equal">
      <formula>0</formula>
    </cfRule>
  </conditionalFormatting>
  <conditionalFormatting sqref="C14:G14 C19:G19 C32:G32">
    <cfRule type="cellIs" dxfId="243" priority="34" operator="equal">
      <formula>0</formula>
    </cfRule>
  </conditionalFormatting>
  <conditionalFormatting sqref="C36:G36 C66:G66 C92:G92 C96:G96">
    <cfRule type="cellIs" dxfId="242" priority="35" operator="equal">
      <formula>0</formula>
    </cfRule>
  </conditionalFormatting>
  <conditionalFormatting sqref="C119:H119">
    <cfRule type="cellIs" dxfId="241" priority="49" operator="equal">
      <formula>0</formula>
    </cfRule>
  </conditionalFormatting>
  <conditionalFormatting sqref="C124:H124">
    <cfRule type="cellIs" dxfId="240" priority="50" operator="equal">
      <formula>0</formula>
    </cfRule>
  </conditionalFormatting>
  <conditionalFormatting sqref="C2:I2">
    <cfRule type="cellIs" dxfId="239" priority="6" operator="equal">
      <formula>0</formula>
    </cfRule>
  </conditionalFormatting>
  <conditionalFormatting sqref="C4:I4">
    <cfRule type="cellIs" dxfId="238" priority="47" operator="equal">
      <formula>0</formula>
    </cfRule>
  </conditionalFormatting>
  <conditionalFormatting sqref="D1">
    <cfRule type="cellIs" dxfId="237" priority="43" operator="equal">
      <formula>0</formula>
    </cfRule>
  </conditionalFormatting>
  <conditionalFormatting sqref="D5:L8 H14:H115 K14:P115">
    <cfRule type="cellIs" dxfId="236" priority="44" operator="equal">
      <formula>0</formula>
    </cfRule>
  </conditionalFormatting>
  <conditionalFormatting sqref="E90:G91">
    <cfRule type="cellIs" dxfId="235" priority="32" operator="equal">
      <formula>0</formula>
    </cfRule>
  </conditionalFormatting>
  <conditionalFormatting sqref="E107:G108">
    <cfRule type="cellIs" dxfId="234" priority="1" operator="equal">
      <formula>0</formula>
    </cfRule>
  </conditionalFormatting>
  <conditionalFormatting sqref="F33:G35">
    <cfRule type="cellIs" dxfId="233" priority="33" operator="equal">
      <formula>0</formula>
    </cfRule>
  </conditionalFormatting>
  <conditionalFormatting sqref="F37:G45">
    <cfRule type="cellIs" dxfId="232" priority="14" operator="equal">
      <formula>0</formula>
    </cfRule>
  </conditionalFormatting>
  <conditionalFormatting sqref="F47:G55">
    <cfRule type="cellIs" dxfId="231" priority="13" operator="equal">
      <formula>0</formula>
    </cfRule>
  </conditionalFormatting>
  <conditionalFormatting sqref="F59:G65 C61:C64">
    <cfRule type="cellIs" dxfId="230" priority="36" operator="equal">
      <formula>0</formula>
    </cfRule>
  </conditionalFormatting>
  <conditionalFormatting sqref="F67:G78">
    <cfRule type="cellIs" dxfId="229" priority="12" operator="equal">
      <formula>0</formula>
    </cfRule>
  </conditionalFormatting>
  <conditionalFormatting sqref="F80:G88">
    <cfRule type="cellIs" dxfId="228" priority="11" operator="equal">
      <formula>0</formula>
    </cfRule>
  </conditionalFormatting>
  <conditionalFormatting sqref="F97:G105">
    <cfRule type="cellIs" dxfId="227" priority="10" operator="equal">
      <formula>0</formula>
    </cfRule>
  </conditionalFormatting>
  <conditionalFormatting sqref="L116:P116">
    <cfRule type="cellIs" dxfId="226" priority="48" operator="equal">
      <formula>0</formula>
    </cfRule>
  </conditionalFormatting>
  <conditionalFormatting sqref="N9:O9">
    <cfRule type="cellIs" dxfId="225" priority="58" operator="equal">
      <formula>0</formula>
    </cfRule>
  </conditionalFormatting>
  <dataValidations count="1">
    <dataValidation type="list" allowBlank="1" showInputMessage="1" showErrorMessage="1" sqref="Q14:Q115">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2" operator="containsText" id="{EB1478B1-7CEE-4166-B5AA-31180DE08C6C}">
            <xm:f>NOT(ISERROR(SEARCH("Tāme sastādīta ____. gada ___. ______________",A122)))</xm:f>
            <xm:f>"Tāme sastādīta ____. gada ___. ______________"</xm:f>
            <x14:dxf>
              <font>
                <color auto="1"/>
              </font>
              <fill>
                <patternFill>
                  <bgColor rgb="FFC6EFCE"/>
                </patternFill>
              </fill>
            </x14:dxf>
          </x14:cfRule>
          <xm:sqref>A122</xm:sqref>
        </x14:conditionalFormatting>
        <x14:conditionalFormatting xmlns:xm="http://schemas.microsoft.com/office/excel/2006/main">
          <x14:cfRule type="containsText" priority="51" operator="containsText" id="{CB0C9649-3F63-46F2-A291-D15D80BFBF7C}">
            <xm:f>NOT(ISERROR(SEARCH("Sertifikāta Nr. _________________________________",A127)))</xm:f>
            <xm:f>"Sertifikāta Nr. _________________________________"</xm:f>
            <x14:dxf>
              <font>
                <color auto="1"/>
              </font>
              <fill>
                <patternFill>
                  <bgColor rgb="FFC6EFCE"/>
                </patternFill>
              </fill>
            </x14:dxf>
          </x14:cfRule>
          <xm:sqref>A127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P128"/>
  <sheetViews>
    <sheetView topLeftCell="A104" workbookViewId="0">
      <selection activeCell="K120" sqref="K12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2" width="7.6640625" style="1" customWidth="1"/>
    <col min="13" max="13" width="9.33203125" style="1" customWidth="1"/>
    <col min="14" max="14" width="10" style="1" customWidth="1"/>
    <col min="15" max="15" width="7.6640625" style="1" customWidth="1"/>
    <col min="16" max="16" width="9" style="1" customWidth="1"/>
    <col min="17" max="16384" width="9.109375" style="1"/>
  </cols>
  <sheetData>
    <row r="1" spans="1:16" x14ac:dyDescent="0.2">
      <c r="A1" s="22"/>
      <c r="B1" s="22"/>
      <c r="C1" s="27" t="s">
        <v>44</v>
      </c>
      <c r="D1" s="80">
        <f>'3a+c+n'!D1</f>
        <v>3</v>
      </c>
      <c r="E1" s="22"/>
      <c r="F1" s="22"/>
      <c r="G1" s="22"/>
      <c r="H1" s="22"/>
      <c r="I1" s="22"/>
      <c r="J1" s="22"/>
      <c r="N1" s="26"/>
      <c r="O1" s="27"/>
      <c r="P1" s="28"/>
    </row>
    <row r="2" spans="1:16" x14ac:dyDescent="0.2">
      <c r="A2" s="29"/>
      <c r="B2" s="29"/>
      <c r="C2" s="332" t="str">
        <f>'3a+c+n'!C2:I2</f>
        <v>Fasādes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'3a+c+n'!A9</f>
        <v>Tāme sastādīta  2024. gada tirgus cenās, pamatojoties uz AR daļas rasējumiem</v>
      </c>
      <c r="B9" s="329"/>
      <c r="C9" s="329"/>
      <c r="D9" s="329"/>
      <c r="E9" s="329"/>
      <c r="F9" s="329"/>
      <c r="G9" s="31"/>
      <c r="H9" s="31"/>
      <c r="I9" s="31"/>
      <c r="J9" s="330" t="s">
        <v>45</v>
      </c>
      <c r="K9" s="330"/>
      <c r="L9" s="330"/>
      <c r="M9" s="330"/>
      <c r="N9" s="331">
        <f>P116</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izmaksas",IF('3a+c+n'!$Q14="A",'3a+c+n'!B14,0),0)</f>
        <v>0</v>
      </c>
      <c r="C14" s="23">
        <f>IF($C$4="Attiecināmās izmaksas",IF('3a+c+n'!$Q14="A",'3a+c+n'!C14,0),0)</f>
        <v>0</v>
      </c>
      <c r="D14" s="23">
        <f>IF($C$4="Attiecināmās izmaksas",IF('3a+c+n'!$Q14="A",'3a+c+n'!D14,0),0)</f>
        <v>0</v>
      </c>
      <c r="E14" s="45"/>
      <c r="F14" s="63"/>
      <c r="G14" s="117"/>
      <c r="H14" s="117">
        <f>IF($C$4="Attiecināmās izmaksas",IF('3a+c+n'!$Q14="A",'3a+c+n'!H14,0),0)</f>
        <v>0</v>
      </c>
      <c r="I14" s="117"/>
      <c r="J14" s="117"/>
      <c r="K14" s="118">
        <f>IF($C$4="Attiecināmās izmaksas",IF('3a+c+n'!$Q14="A",'3a+c+n'!K14,0),0)</f>
        <v>0</v>
      </c>
      <c r="L14" s="63">
        <f>IF($C$4="Attiecināmās izmaksas",IF('3a+c+n'!$Q14="A",'3a+c+n'!L14,0),0)</f>
        <v>0</v>
      </c>
      <c r="M14" s="117">
        <f>IF($C$4="Attiecināmās izmaksas",IF('3a+c+n'!$Q14="A",'3a+c+n'!M14,0),0)</f>
        <v>0</v>
      </c>
      <c r="N14" s="117">
        <f>IF($C$4="Attiecināmās izmaksas",IF('3a+c+n'!$Q14="A",'3a+c+n'!N14,0),0)</f>
        <v>0</v>
      </c>
      <c r="O14" s="117">
        <f>IF($C$4="Attiecināmās izmaksas",IF('3a+c+n'!$Q14="A",'3a+c+n'!O14,0),0)</f>
        <v>0</v>
      </c>
      <c r="P14" s="118">
        <f>IF($C$4="Attiecināmās izmaksas",IF('3a+c+n'!$Q14="A",'3a+c+n'!P14,0),0)</f>
        <v>0</v>
      </c>
    </row>
    <row r="15" spans="1:16" ht="20.399999999999999" x14ac:dyDescent="0.2">
      <c r="A15" s="51">
        <f>IF(P15=0,0,IF(COUNTBLANK(P15)=1,0,COUNTA($P$14:P15)))</f>
        <v>0</v>
      </c>
      <c r="B15" s="24" t="str">
        <f>IF($C$4="Attiecināmās izmaksas",IF('3a+c+n'!$Q15="A",'3a+c+n'!B15,0),0)</f>
        <v>13-00000</v>
      </c>
      <c r="C15" s="24" t="str">
        <f>IF($C$4="Attiecināmās izmaksas",IF('3a+c+n'!$Q15="A",'3a+c+n'!C15,0),0)</f>
        <v xml:space="preserve">Pamatu atrakšana ~ 1,2 m dziļumā (nogāzes leņķis ne stāvāks par 50°) </v>
      </c>
      <c r="D15" s="24" t="str">
        <f>IF($C$4="Attiecināmās izmaksas",IF('3a+c+n'!$Q15="A",'3a+c+n'!D15,0),0)</f>
        <v>m3</v>
      </c>
      <c r="E15" s="46"/>
      <c r="F15" s="65"/>
      <c r="G15" s="119"/>
      <c r="H15" s="119">
        <f>IF($C$4="Attiecināmās izmaksas",IF('3a+c+n'!$Q15="A",'3a+c+n'!H15,0),0)</f>
        <v>0</v>
      </c>
      <c r="I15" s="119"/>
      <c r="J15" s="119"/>
      <c r="K15" s="120">
        <f>IF($C$4="Attiecināmās izmaksas",IF('3a+c+n'!$Q15="A",'3a+c+n'!K15,0),0)</f>
        <v>0</v>
      </c>
      <c r="L15" s="65">
        <f>IF($C$4="Attiecināmās izmaksas",IF('3a+c+n'!$Q15="A",'3a+c+n'!L15,0),0)</f>
        <v>0</v>
      </c>
      <c r="M15" s="119">
        <f>IF($C$4="Attiecināmās izmaksas",IF('3a+c+n'!$Q15="A",'3a+c+n'!M15,0),0)</f>
        <v>0</v>
      </c>
      <c r="N15" s="119">
        <f>IF($C$4="Attiecināmās izmaksas",IF('3a+c+n'!$Q15="A",'3a+c+n'!N15,0),0)</f>
        <v>0</v>
      </c>
      <c r="O15" s="119">
        <f>IF($C$4="Attiecināmās izmaksas",IF('3a+c+n'!$Q15="A",'3a+c+n'!O15,0),0)</f>
        <v>0</v>
      </c>
      <c r="P15" s="120">
        <f>IF($C$4="Attiecināmās izmaksas",IF('3a+c+n'!$Q15="A",'3a+c+n'!P15,0),0)</f>
        <v>0</v>
      </c>
    </row>
    <row r="16" spans="1:16" ht="30.6" x14ac:dyDescent="0.2">
      <c r="A16" s="51">
        <f>IF(P16=0,0,IF(COUNTBLANK(P16)=1,0,COUNTA($P$14:P16)))</f>
        <v>0</v>
      </c>
      <c r="B16" s="24" t="str">
        <f>IF($C$4="Attiecināmās izmaksas",IF('3a+c+n'!$Q16="A",'3a+c+n'!B16,0),0)</f>
        <v>13-00000</v>
      </c>
      <c r="C16" s="24" t="str">
        <f>IF($C$4="Attiecināmās izmaksas",IF('3a+c+n'!$Q16="A",'3a+c+n'!C16,0),0)</f>
        <v>Pamatu (h=1,2m) un cokola (h=0,13-0,3m) attīrīšana no bojātā un atslāņotā apmetuma un augsnes paliekām, esošā, nodrupušā apmetuma nokalšana.</v>
      </c>
      <c r="D16" s="24" t="str">
        <f>IF($C$4="Attiecināmās izmaksas",IF('3a+c+n'!$Q16="A",'3a+c+n'!D16,0),0)</f>
        <v>m2</v>
      </c>
      <c r="E16" s="46"/>
      <c r="F16" s="65"/>
      <c r="G16" s="119"/>
      <c r="H16" s="119">
        <f>IF($C$4="Attiecināmās izmaksas",IF('3a+c+n'!$Q16="A",'3a+c+n'!H16,0),0)</f>
        <v>0</v>
      </c>
      <c r="I16" s="119"/>
      <c r="J16" s="119"/>
      <c r="K16" s="120">
        <f>IF($C$4="Attiecināmās izmaksas",IF('3a+c+n'!$Q16="A",'3a+c+n'!K16,0),0)</f>
        <v>0</v>
      </c>
      <c r="L16" s="65">
        <f>IF($C$4="Attiecināmās izmaksas",IF('3a+c+n'!$Q16="A",'3a+c+n'!L16,0),0)</f>
        <v>0</v>
      </c>
      <c r="M16" s="119">
        <f>IF($C$4="Attiecināmās izmaksas",IF('3a+c+n'!$Q16="A",'3a+c+n'!M16,0),0)</f>
        <v>0</v>
      </c>
      <c r="N16" s="119">
        <f>IF($C$4="Attiecināmās izmaksas",IF('3a+c+n'!$Q16="A",'3a+c+n'!N16,0),0)</f>
        <v>0</v>
      </c>
      <c r="O16" s="119">
        <f>IF($C$4="Attiecināmās izmaksas",IF('3a+c+n'!$Q16="A",'3a+c+n'!O16,0),0)</f>
        <v>0</v>
      </c>
      <c r="P16" s="120">
        <f>IF($C$4="Attiecināmās izmaksas",IF('3a+c+n'!$Q16="A",'3a+c+n'!P16,0),0)</f>
        <v>0</v>
      </c>
    </row>
    <row r="17" spans="1:16" ht="20.399999999999999" x14ac:dyDescent="0.2">
      <c r="A17" s="51">
        <f>IF(P17=0,0,IF(COUNTBLANK(P17)=1,0,COUNTA($P$14:P17)))</f>
        <v>0</v>
      </c>
      <c r="B17" s="24" t="str">
        <f>IF($C$4="Attiecināmās izmaksas",IF('3a+c+n'!$Q17="A",'3a+c+n'!B17,0),0)</f>
        <v>13-00000</v>
      </c>
      <c r="C17" s="24" t="str">
        <f>IF($C$4="Attiecināmās izmaksas",IF('3a+c+n'!$Q17="A",'3a+c+n'!C17,0),0)</f>
        <v>Gaismas šahtu tīrīšana un remonts, ja tas ir nepieciešams. Jaunas metāla nosegrestes</v>
      </c>
      <c r="D17" s="24" t="str">
        <f>IF($C$4="Attiecināmās izmaksas",IF('3a+c+n'!$Q17="A",'3a+c+n'!D17,0),0)</f>
        <v>kompl</v>
      </c>
      <c r="E17" s="46"/>
      <c r="F17" s="65"/>
      <c r="G17" s="119"/>
      <c r="H17" s="119">
        <f>IF($C$4="Attiecināmās izmaksas",IF('3a+c+n'!$Q17="A",'3a+c+n'!H17,0),0)</f>
        <v>0</v>
      </c>
      <c r="I17" s="119"/>
      <c r="J17" s="119"/>
      <c r="K17" s="120">
        <f>IF($C$4="Attiecināmās izmaksas",IF('3a+c+n'!$Q17="A",'3a+c+n'!K17,0),0)</f>
        <v>0</v>
      </c>
      <c r="L17" s="65">
        <f>IF($C$4="Attiecināmās izmaksas",IF('3a+c+n'!$Q17="A",'3a+c+n'!L17,0),0)</f>
        <v>0</v>
      </c>
      <c r="M17" s="119">
        <f>IF($C$4="Attiecināmās izmaksas",IF('3a+c+n'!$Q17="A",'3a+c+n'!M17,0),0)</f>
        <v>0</v>
      </c>
      <c r="N17" s="119">
        <f>IF($C$4="Attiecināmās izmaksas",IF('3a+c+n'!$Q17="A",'3a+c+n'!N17,0),0)</f>
        <v>0</v>
      </c>
      <c r="O17" s="119">
        <f>IF($C$4="Attiecināmās izmaksas",IF('3a+c+n'!$Q17="A",'3a+c+n'!O17,0),0)</f>
        <v>0</v>
      </c>
      <c r="P17" s="120">
        <f>IF($C$4="Attiecināmās izmaksas",IF('3a+c+n'!$Q17="A",'3a+c+n'!P17,0),0)</f>
        <v>0</v>
      </c>
    </row>
    <row r="18" spans="1:16" ht="30.6" x14ac:dyDescent="0.2">
      <c r="A18" s="51">
        <f>IF(P18=0,0,IF(COUNTBLANK(P18)=1,0,COUNTA($P$14:P18)))</f>
        <v>0</v>
      </c>
      <c r="B18" s="24" t="str">
        <f>IF($C$4="Attiecināmās izmaksas",IF('3a+c+n'!$Q18="A",'3a+c+n'!B18,0),0)</f>
        <v>13-00000</v>
      </c>
      <c r="C18" s="24" t="str">
        <f>IF($C$4="Attiecināmās izmaksas",IF('3a+c+n'!$Q18="A",'3a+c+n'!C18,0),0)</f>
        <v>Pamatu un cokola virsmas izlīdzināšana ievērojot 20mm/m līdzenumu, izmantojot grunti SAKRET BG vai ekvivlentu un javu SAKRET PM super vai ekvivalentu.</v>
      </c>
      <c r="D18" s="24" t="str">
        <f>IF($C$4="Attiecināmās izmaksas",IF('3a+c+n'!$Q18="A",'3a+c+n'!D18,0),0)</f>
        <v>m2</v>
      </c>
      <c r="E18" s="46"/>
      <c r="F18" s="65"/>
      <c r="G18" s="119"/>
      <c r="H18" s="119">
        <f>IF($C$4="Attiecināmās izmaksas",IF('3a+c+n'!$Q18="A",'3a+c+n'!H18,0),0)</f>
        <v>0</v>
      </c>
      <c r="I18" s="119"/>
      <c r="J18" s="119"/>
      <c r="K18" s="120">
        <f>IF($C$4="Attiecināmās izmaksas",IF('3a+c+n'!$Q18="A",'3a+c+n'!K18,0),0)</f>
        <v>0</v>
      </c>
      <c r="L18" s="65">
        <f>IF($C$4="Attiecināmās izmaksas",IF('3a+c+n'!$Q18="A",'3a+c+n'!L18,0),0)</f>
        <v>0</v>
      </c>
      <c r="M18" s="119">
        <f>IF($C$4="Attiecināmās izmaksas",IF('3a+c+n'!$Q18="A",'3a+c+n'!M18,0),0)</f>
        <v>0</v>
      </c>
      <c r="N18" s="119">
        <f>IF($C$4="Attiecināmās izmaksas",IF('3a+c+n'!$Q18="A",'3a+c+n'!N18,0),0)</f>
        <v>0</v>
      </c>
      <c r="O18" s="119">
        <f>IF($C$4="Attiecināmās izmaksas",IF('3a+c+n'!$Q18="A",'3a+c+n'!O18,0),0)</f>
        <v>0</v>
      </c>
      <c r="P18" s="120">
        <f>IF($C$4="Attiecināmās izmaksas",IF('3a+c+n'!$Q18="A",'3a+c+n'!P18,0),0)</f>
        <v>0</v>
      </c>
    </row>
    <row r="19" spans="1:16" x14ac:dyDescent="0.2">
      <c r="A19" s="51">
        <f>IF(P19=0,0,IF(COUNTBLANK(P19)=1,0,COUNTA($P$14:P19)))</f>
        <v>0</v>
      </c>
      <c r="B19" s="24">
        <f>IF($C$4="Attiecināmās izmaksas",IF('3a+c+n'!$Q19="A",'3a+c+n'!B19,0),0)</f>
        <v>0</v>
      </c>
      <c r="C19" s="24">
        <f>IF($C$4="Attiecināmās izmaksas",IF('3a+c+n'!$Q19="A",'3a+c+n'!C19,0),0)</f>
        <v>0</v>
      </c>
      <c r="D19" s="24">
        <f>IF($C$4="Attiecināmās izmaksas",IF('3a+c+n'!$Q19="A",'3a+c+n'!D19,0),0)</f>
        <v>0</v>
      </c>
      <c r="E19" s="46"/>
      <c r="F19" s="65"/>
      <c r="G19" s="119"/>
      <c r="H19" s="119">
        <f>IF($C$4="Attiecināmās izmaksas",IF('3a+c+n'!$Q19="A",'3a+c+n'!H19,0),0)</f>
        <v>0</v>
      </c>
      <c r="I19" s="119"/>
      <c r="J19" s="119"/>
      <c r="K19" s="120">
        <f>IF($C$4="Attiecināmās izmaksas",IF('3a+c+n'!$Q19="A",'3a+c+n'!K19,0),0)</f>
        <v>0</v>
      </c>
      <c r="L19" s="65">
        <f>IF($C$4="Attiecināmās izmaksas",IF('3a+c+n'!$Q19="A",'3a+c+n'!L19,0),0)</f>
        <v>0</v>
      </c>
      <c r="M19" s="119">
        <f>IF($C$4="Attiecināmās izmaksas",IF('3a+c+n'!$Q19="A",'3a+c+n'!M19,0),0)</f>
        <v>0</v>
      </c>
      <c r="N19" s="119">
        <f>IF($C$4="Attiecināmās izmaksas",IF('3a+c+n'!$Q19="A",'3a+c+n'!N19,0),0)</f>
        <v>0</v>
      </c>
      <c r="O19" s="119">
        <f>IF($C$4="Attiecināmās izmaksas",IF('3a+c+n'!$Q19="A",'3a+c+n'!O19,0),0)</f>
        <v>0</v>
      </c>
      <c r="P19" s="120">
        <f>IF($C$4="Attiecināmās izmaksas",IF('3a+c+n'!$Q19="A",'3a+c+n'!P19,0),0)</f>
        <v>0</v>
      </c>
    </row>
    <row r="20" spans="1:16" ht="20.399999999999999" x14ac:dyDescent="0.2">
      <c r="A20" s="51">
        <f>IF(P20=0,0,IF(COUNTBLANK(P20)=1,0,COUNTA($P$14:P20)))</f>
        <v>0</v>
      </c>
      <c r="B20" s="24" t="str">
        <f>IF($C$4="Attiecināmās izmaksas",IF('3a+c+n'!$Q20="A",'3a+c+n'!B20,0),0)</f>
        <v>13-00000</v>
      </c>
      <c r="C20" s="24" t="str">
        <f>IF($C$4="Attiecināmās izmaksas",IF('3a+c+n'!$Q20="A",'3a+c+n'!C20,0),0)</f>
        <v>Cokola un pamatu virsmas hidroizolēšana ar SAKRET TCM vai ekvivalentu</v>
      </c>
      <c r="D20" s="24" t="str">
        <f>IF($C$4="Attiecināmās izmaksas",IF('3a+c+n'!$Q20="A",'3a+c+n'!D20,0),0)</f>
        <v>kg</v>
      </c>
      <c r="E20" s="46"/>
      <c r="F20" s="65"/>
      <c r="G20" s="119"/>
      <c r="H20" s="119">
        <f>IF($C$4="Attiecināmās izmaksas",IF('3a+c+n'!$Q20="A",'3a+c+n'!H20,0),0)</f>
        <v>0</v>
      </c>
      <c r="I20" s="119"/>
      <c r="J20" s="119"/>
      <c r="K20" s="120">
        <f>IF($C$4="Attiecināmās izmaksas",IF('3a+c+n'!$Q20="A",'3a+c+n'!K20,0),0)</f>
        <v>0</v>
      </c>
      <c r="L20" s="65">
        <f>IF($C$4="Attiecināmās izmaksas",IF('3a+c+n'!$Q20="A",'3a+c+n'!L20,0),0)</f>
        <v>0</v>
      </c>
      <c r="M20" s="119">
        <f>IF($C$4="Attiecināmās izmaksas",IF('3a+c+n'!$Q20="A",'3a+c+n'!M20,0),0)</f>
        <v>0</v>
      </c>
      <c r="N20" s="119">
        <f>IF($C$4="Attiecināmās izmaksas",IF('3a+c+n'!$Q20="A",'3a+c+n'!N20,0),0)</f>
        <v>0</v>
      </c>
      <c r="O20" s="119">
        <f>IF($C$4="Attiecināmās izmaksas",IF('3a+c+n'!$Q20="A",'3a+c+n'!O20,0),0)</f>
        <v>0</v>
      </c>
      <c r="P20" s="120">
        <f>IF($C$4="Attiecināmās izmaksas",IF('3a+c+n'!$Q20="A",'3a+c+n'!P20,0),0)</f>
        <v>0</v>
      </c>
    </row>
    <row r="21" spans="1:16" ht="20.399999999999999" x14ac:dyDescent="0.2">
      <c r="A21" s="51">
        <f>IF(P21=0,0,IF(COUNTBLANK(P21)=1,0,COUNTA($P$14:P21)))</f>
        <v>0</v>
      </c>
      <c r="B21" s="24" t="str">
        <f>IF($C$4="Attiecināmās izmaksas",IF('3a+c+n'!$Q21="A",'3a+c+n'!B21,0),0)</f>
        <v>13-00000</v>
      </c>
      <c r="C21" s="24" t="str">
        <f>IF($C$4="Attiecināmās izmaksas",IF('3a+c+n'!$Q21="A",'3a+c+n'!C21,0),0)</f>
        <v>Siltumizolācijas materiāla stiprināšana ar līmjavu SAKRET BAK vai ekvivalentu</v>
      </c>
      <c r="D21" s="24" t="str">
        <f>IF($C$4="Attiecināmās izmaksas",IF('3a+c+n'!$Q21="A",'3a+c+n'!D21,0),0)</f>
        <v>kg</v>
      </c>
      <c r="E21" s="46"/>
      <c r="F21" s="65"/>
      <c r="G21" s="119"/>
      <c r="H21" s="119">
        <f>IF($C$4="Attiecināmās izmaksas",IF('3a+c+n'!$Q21="A",'3a+c+n'!H21,0),0)</f>
        <v>0</v>
      </c>
      <c r="I21" s="119"/>
      <c r="J21" s="119"/>
      <c r="K21" s="120">
        <f>IF($C$4="Attiecināmās izmaksas",IF('3a+c+n'!$Q21="A",'3a+c+n'!K21,0),0)</f>
        <v>0</v>
      </c>
      <c r="L21" s="65">
        <f>IF($C$4="Attiecināmās izmaksas",IF('3a+c+n'!$Q21="A",'3a+c+n'!L21,0),0)</f>
        <v>0</v>
      </c>
      <c r="M21" s="119">
        <f>IF($C$4="Attiecināmās izmaksas",IF('3a+c+n'!$Q21="A",'3a+c+n'!M21,0),0)</f>
        <v>0</v>
      </c>
      <c r="N21" s="119">
        <f>IF($C$4="Attiecināmās izmaksas",IF('3a+c+n'!$Q21="A",'3a+c+n'!N21,0),0)</f>
        <v>0</v>
      </c>
      <c r="O21" s="119">
        <f>IF($C$4="Attiecināmās izmaksas",IF('3a+c+n'!$Q21="A",'3a+c+n'!O21,0),0)</f>
        <v>0</v>
      </c>
      <c r="P21" s="120">
        <f>IF($C$4="Attiecināmās izmaksas",IF('3a+c+n'!$Q21="A",'3a+c+n'!P21,0),0)</f>
        <v>0</v>
      </c>
    </row>
    <row r="22" spans="1:16" ht="30.6" x14ac:dyDescent="0.2">
      <c r="A22" s="51">
        <f>IF(P22=0,0,IF(COUNTBLANK(P22)=1,0,COUNTA($P$14:P22)))</f>
        <v>0</v>
      </c>
      <c r="B22" s="24" t="str">
        <f>IF($C$4="Attiecināmās izmaksas",IF('3a+c+n'!$Q22="A",'3a+c+n'!B22,0),0)</f>
        <v>13-00000</v>
      </c>
      <c r="C22" s="24" t="str">
        <f>IF($C$4="Attiecināmās izmaksas",IF('3a+c+n'!$Q22="A",'3a+c+n'!C22,0),0)</f>
        <v xml:space="preserve">Putupolistirola plākšņu TENAPORS Extra EPS 150 (Tenax) vai ekvivalentu (λ&lt;=0,034 W/(mK)) montāža. B=100mm </v>
      </c>
      <c r="D22" s="24" t="str">
        <f>IF($C$4="Attiecināmās izmaksas",IF('3a+c+n'!$Q22="A",'3a+c+n'!D22,0),0)</f>
        <v>m2</v>
      </c>
      <c r="E22" s="46"/>
      <c r="F22" s="65"/>
      <c r="G22" s="119"/>
      <c r="H22" s="119">
        <f>IF($C$4="Attiecināmās izmaksas",IF('3a+c+n'!$Q22="A",'3a+c+n'!H22,0),0)</f>
        <v>0</v>
      </c>
      <c r="I22" s="119"/>
      <c r="J22" s="119"/>
      <c r="K22" s="120">
        <f>IF($C$4="Attiecināmās izmaksas",IF('3a+c+n'!$Q22="A",'3a+c+n'!K22,0),0)</f>
        <v>0</v>
      </c>
      <c r="L22" s="65">
        <f>IF($C$4="Attiecināmās izmaksas",IF('3a+c+n'!$Q22="A",'3a+c+n'!L22,0),0)</f>
        <v>0</v>
      </c>
      <c r="M22" s="119">
        <f>IF($C$4="Attiecināmās izmaksas",IF('3a+c+n'!$Q22="A",'3a+c+n'!M22,0),0)</f>
        <v>0</v>
      </c>
      <c r="N22" s="119">
        <f>IF($C$4="Attiecināmās izmaksas",IF('3a+c+n'!$Q22="A",'3a+c+n'!N22,0),0)</f>
        <v>0</v>
      </c>
      <c r="O22" s="119">
        <f>IF($C$4="Attiecināmās izmaksas",IF('3a+c+n'!$Q22="A",'3a+c+n'!O22,0),0)</f>
        <v>0</v>
      </c>
      <c r="P22" s="120">
        <f>IF($C$4="Attiecināmās izmaksas",IF('3a+c+n'!$Q22="A",'3a+c+n'!P22,0),0)</f>
        <v>0</v>
      </c>
    </row>
    <row r="23" spans="1:16" ht="20.399999999999999" x14ac:dyDescent="0.2">
      <c r="A23" s="51">
        <f>IF(P23=0,0,IF(COUNTBLANK(P23)=1,0,COUNTA($P$14:P23)))</f>
        <v>0</v>
      </c>
      <c r="B23" s="24" t="str">
        <f>IF($C$4="Attiecināmās izmaksas",IF('3a+c+n'!$Q23="A",'3a+c+n'!B23,0),0)</f>
        <v>13-00000</v>
      </c>
      <c r="C23" s="24" t="str">
        <f>IF($C$4="Attiecināmās izmaksas",IF('3a+c+n'!$Q23="A",'3a+c+n'!C23,0),0)</f>
        <v>Armējošā slāņa iestrāde ar javas kārtu SAKRET BAK vai ekvivalentu - 2 kārtās</v>
      </c>
      <c r="D23" s="24" t="str">
        <f>IF($C$4="Attiecināmās izmaksas",IF('3a+c+n'!$Q23="A",'3a+c+n'!D23,0),0)</f>
        <v>kg</v>
      </c>
      <c r="E23" s="46"/>
      <c r="F23" s="65"/>
      <c r="G23" s="119"/>
      <c r="H23" s="119">
        <f>IF($C$4="Attiecināmās izmaksas",IF('3a+c+n'!$Q23="A",'3a+c+n'!H23,0),0)</f>
        <v>0</v>
      </c>
      <c r="I23" s="119"/>
      <c r="J23" s="119"/>
      <c r="K23" s="120">
        <f>IF($C$4="Attiecināmās izmaksas",IF('3a+c+n'!$Q23="A",'3a+c+n'!K23,0),0)</f>
        <v>0</v>
      </c>
      <c r="L23" s="65">
        <f>IF($C$4="Attiecināmās izmaksas",IF('3a+c+n'!$Q23="A",'3a+c+n'!L23,0),0)</f>
        <v>0</v>
      </c>
      <c r="M23" s="119">
        <f>IF($C$4="Attiecināmās izmaksas",IF('3a+c+n'!$Q23="A",'3a+c+n'!M23,0),0)</f>
        <v>0</v>
      </c>
      <c r="N23" s="119">
        <f>IF($C$4="Attiecināmās izmaksas",IF('3a+c+n'!$Q23="A",'3a+c+n'!N23,0),0)</f>
        <v>0</v>
      </c>
      <c r="O23" s="119">
        <f>IF($C$4="Attiecināmās izmaksas",IF('3a+c+n'!$Q23="A",'3a+c+n'!O23,0),0)</f>
        <v>0</v>
      </c>
      <c r="P23" s="120">
        <f>IF($C$4="Attiecināmās izmaksas",IF('3a+c+n'!$Q23="A",'3a+c+n'!P23,0),0)</f>
        <v>0</v>
      </c>
    </row>
    <row r="24" spans="1:16" ht="20.399999999999999" x14ac:dyDescent="0.2">
      <c r="A24" s="51">
        <f>IF(P24=0,0,IF(COUNTBLANK(P24)=1,0,COUNTA($P$14:P24)))</f>
        <v>0</v>
      </c>
      <c r="B24" s="24" t="str">
        <f>IF($C$4="Attiecināmās izmaksas",IF('3a+c+n'!$Q24="A",'3a+c+n'!B24,0),0)</f>
        <v>13-00000</v>
      </c>
      <c r="C24" s="24" t="str">
        <f>IF($C$4="Attiecināmās izmaksas",IF('3a+c+n'!$Q24="A",'3a+c+n'!C24,0),0)</f>
        <v>Stiklušķiedras siets SSA-1363-160 160 g/m² - 2 kārtās</v>
      </c>
      <c r="D24" s="24" t="str">
        <f>IF($C$4="Attiecināmās izmaksas",IF('3a+c+n'!$Q24="A",'3a+c+n'!D24,0),0)</f>
        <v>m2</v>
      </c>
      <c r="E24" s="46"/>
      <c r="F24" s="65"/>
      <c r="G24" s="119"/>
      <c r="H24" s="119">
        <f>IF($C$4="Attiecināmās izmaksas",IF('3a+c+n'!$Q24="A",'3a+c+n'!H24,0),0)</f>
        <v>0</v>
      </c>
      <c r="I24" s="119"/>
      <c r="J24" s="119"/>
      <c r="K24" s="120">
        <f>IF($C$4="Attiecināmās izmaksas",IF('3a+c+n'!$Q24="A",'3a+c+n'!K24,0),0)</f>
        <v>0</v>
      </c>
      <c r="L24" s="65">
        <f>IF($C$4="Attiecināmās izmaksas",IF('3a+c+n'!$Q24="A",'3a+c+n'!L24,0),0)</f>
        <v>0</v>
      </c>
      <c r="M24" s="119">
        <f>IF($C$4="Attiecināmās izmaksas",IF('3a+c+n'!$Q24="A",'3a+c+n'!M24,0),0)</f>
        <v>0</v>
      </c>
      <c r="N24" s="119">
        <f>IF($C$4="Attiecināmās izmaksas",IF('3a+c+n'!$Q24="A",'3a+c+n'!N24,0),0)</f>
        <v>0</v>
      </c>
      <c r="O24" s="119">
        <f>IF($C$4="Attiecināmās izmaksas",IF('3a+c+n'!$Q24="A",'3a+c+n'!O24,0),0)</f>
        <v>0</v>
      </c>
      <c r="P24" s="120">
        <f>IF($C$4="Attiecināmās izmaksas",IF('3a+c+n'!$Q24="A",'3a+c+n'!P24,0),0)</f>
        <v>0</v>
      </c>
    </row>
    <row r="25" spans="1:16" ht="20.399999999999999" x14ac:dyDescent="0.2">
      <c r="A25" s="51">
        <f>IF(P25=0,0,IF(COUNTBLANK(P25)=1,0,COUNTA($P$14:P25)))</f>
        <v>0</v>
      </c>
      <c r="B25" s="24" t="str">
        <f>IF($C$4="Attiecināmās izmaksas",IF('3a+c+n'!$Q25="A",'3a+c+n'!B25,0),0)</f>
        <v>13-00000</v>
      </c>
      <c r="C25" s="24" t="str">
        <f>IF($C$4="Attiecināmās izmaksas",IF('3a+c+n'!$Q25="A",'3a+c+n'!C25,0),0)</f>
        <v>Hidroizolācija SAKRET TCM vai ekvivalenta</v>
      </c>
      <c r="D25" s="24" t="str">
        <f>IF($C$4="Attiecināmās izmaksas",IF('3a+c+n'!$Q25="A",'3a+c+n'!D25,0),0)</f>
        <v>kg</v>
      </c>
      <c r="E25" s="46"/>
      <c r="F25" s="65"/>
      <c r="G25" s="119"/>
      <c r="H25" s="119">
        <f>IF($C$4="Attiecināmās izmaksas",IF('3a+c+n'!$Q25="A",'3a+c+n'!H25,0),0)</f>
        <v>0</v>
      </c>
      <c r="I25" s="119"/>
      <c r="J25" s="119"/>
      <c r="K25" s="120">
        <f>IF($C$4="Attiecināmās izmaksas",IF('3a+c+n'!$Q25="A",'3a+c+n'!K25,0),0)</f>
        <v>0</v>
      </c>
      <c r="L25" s="65">
        <f>IF($C$4="Attiecināmās izmaksas",IF('3a+c+n'!$Q25="A",'3a+c+n'!L25,0),0)</f>
        <v>0</v>
      </c>
      <c r="M25" s="119">
        <f>IF($C$4="Attiecināmās izmaksas",IF('3a+c+n'!$Q25="A",'3a+c+n'!M25,0),0)</f>
        <v>0</v>
      </c>
      <c r="N25" s="119">
        <f>IF($C$4="Attiecināmās izmaksas",IF('3a+c+n'!$Q25="A",'3a+c+n'!N25,0),0)</f>
        <v>0</v>
      </c>
      <c r="O25" s="119">
        <f>IF($C$4="Attiecināmās izmaksas",IF('3a+c+n'!$Q25="A",'3a+c+n'!O25,0),0)</f>
        <v>0</v>
      </c>
      <c r="P25" s="120">
        <f>IF($C$4="Attiecināmās izmaksas",IF('3a+c+n'!$Q25="A",'3a+c+n'!P25,0),0)</f>
        <v>0</v>
      </c>
    </row>
    <row r="26" spans="1:16" ht="20.399999999999999" x14ac:dyDescent="0.2">
      <c r="A26" s="51">
        <f>IF(P26=0,0,IF(COUNTBLANK(P26)=1,0,COUNTA($P$14:P26)))</f>
        <v>0</v>
      </c>
      <c r="B26" s="24" t="str">
        <f>IF($C$4="Attiecināmās izmaksas",IF('3a+c+n'!$Q26="A",'3a+c+n'!B26,0),0)</f>
        <v>13-00000</v>
      </c>
      <c r="C26" s="24" t="str">
        <f>IF($C$4="Attiecināmās izmaksas",IF('3a+c+n'!$Q26="A",'3a+c+n'!C26,0),0)</f>
        <v>Grunts SAKRET FM-G divās kārtās vai ekvivalents</v>
      </c>
      <c r="D26" s="24" t="str">
        <f>IF($C$4="Attiecināmās izmaksas",IF('3a+c+n'!$Q26="A",'3a+c+n'!D26,0),0)</f>
        <v>kg</v>
      </c>
      <c r="E26" s="46"/>
      <c r="F26" s="65"/>
      <c r="G26" s="119"/>
      <c r="H26" s="119">
        <f>IF($C$4="Attiecināmās izmaksas",IF('3a+c+n'!$Q26="A",'3a+c+n'!H26,0),0)</f>
        <v>0</v>
      </c>
      <c r="I26" s="119"/>
      <c r="J26" s="119"/>
      <c r="K26" s="120">
        <f>IF($C$4="Attiecināmās izmaksas",IF('3a+c+n'!$Q26="A",'3a+c+n'!K26,0),0)</f>
        <v>0</v>
      </c>
      <c r="L26" s="65">
        <f>IF($C$4="Attiecināmās izmaksas",IF('3a+c+n'!$Q26="A",'3a+c+n'!L26,0),0)</f>
        <v>0</v>
      </c>
      <c r="M26" s="119">
        <f>IF($C$4="Attiecināmās izmaksas",IF('3a+c+n'!$Q26="A",'3a+c+n'!M26,0),0)</f>
        <v>0</v>
      </c>
      <c r="N26" s="119">
        <f>IF($C$4="Attiecināmās izmaksas",IF('3a+c+n'!$Q26="A",'3a+c+n'!N26,0),0)</f>
        <v>0</v>
      </c>
      <c r="O26" s="119">
        <f>IF($C$4="Attiecināmās izmaksas",IF('3a+c+n'!$Q26="A",'3a+c+n'!O26,0),0)</f>
        <v>0</v>
      </c>
      <c r="P26" s="120">
        <f>IF($C$4="Attiecināmās izmaksas",IF('3a+c+n'!$Q26="A",'3a+c+n'!P26,0),0)</f>
        <v>0</v>
      </c>
    </row>
    <row r="27" spans="1:16" ht="30.6" x14ac:dyDescent="0.2">
      <c r="A27" s="51">
        <f>IF(P27=0,0,IF(COUNTBLANK(P27)=1,0,COUNTA($P$14:P27)))</f>
        <v>0</v>
      </c>
      <c r="B27" s="24" t="str">
        <f>IF($C$4="Attiecināmās izmaksas",IF('3a+c+n'!$Q27="A",'3a+c+n'!B27,0),0)</f>
        <v>13-00000</v>
      </c>
      <c r="C27" s="24" t="str">
        <f>IF($C$4="Attiecināmās izmaksas",IF('3a+c+n'!$Q27="A",'3a+c+n'!C27,0),0)</f>
        <v>Cokola virsmas krāsošana ar SAKRET FC divās kārtās vai ekvivalentu, tonis pēc krāsu pases. Apjoms uzrādīts divām kārtām</v>
      </c>
      <c r="D27" s="24" t="str">
        <f>IF($C$4="Attiecināmās izmaksas",IF('3a+c+n'!$Q27="A",'3a+c+n'!D27,0),0)</f>
        <v>m2</v>
      </c>
      <c r="E27" s="46"/>
      <c r="F27" s="65"/>
      <c r="G27" s="119"/>
      <c r="H27" s="119">
        <f>IF($C$4="Attiecināmās izmaksas",IF('3a+c+n'!$Q27="A",'3a+c+n'!H27,0),0)</f>
        <v>0</v>
      </c>
      <c r="I27" s="119"/>
      <c r="J27" s="119"/>
      <c r="K27" s="120">
        <f>IF($C$4="Attiecināmās izmaksas",IF('3a+c+n'!$Q27="A",'3a+c+n'!K27,0),0)</f>
        <v>0</v>
      </c>
      <c r="L27" s="65">
        <f>IF($C$4="Attiecināmās izmaksas",IF('3a+c+n'!$Q27="A",'3a+c+n'!L27,0),0)</f>
        <v>0</v>
      </c>
      <c r="M27" s="119">
        <f>IF($C$4="Attiecināmās izmaksas",IF('3a+c+n'!$Q27="A",'3a+c+n'!M27,0),0)</f>
        <v>0</v>
      </c>
      <c r="N27" s="119">
        <f>IF($C$4="Attiecināmās izmaksas",IF('3a+c+n'!$Q27="A",'3a+c+n'!N27,0),0)</f>
        <v>0</v>
      </c>
      <c r="O27" s="119">
        <f>IF($C$4="Attiecināmās izmaksas",IF('3a+c+n'!$Q27="A",'3a+c+n'!O27,0),0)</f>
        <v>0</v>
      </c>
      <c r="P27" s="120">
        <f>IF($C$4="Attiecināmās izmaksas",IF('3a+c+n'!$Q27="A",'3a+c+n'!P27,0),0)</f>
        <v>0</v>
      </c>
    </row>
    <row r="28" spans="1:16" ht="30.6" x14ac:dyDescent="0.2">
      <c r="A28" s="51">
        <f>IF(P28=0,0,IF(COUNTBLANK(P28)=1,0,COUNTA($P$14:P28)))</f>
        <v>0</v>
      </c>
      <c r="B28" s="24" t="str">
        <f>IF($C$4="Attiecināmās izmaksas",IF('3a+c+n'!$Q28="A",'3a+c+n'!B28,0),0)</f>
        <v>13-00000</v>
      </c>
      <c r="C28" s="24" t="str">
        <f>IF($C$4="Attiecināmās izmaksas",IF('3a+c+n'!$Q28="A",'3a+c+n'!C28,0),0)</f>
        <v xml:space="preserve">Alumīnija cokola profila ar lāseni iestrāde, t.sk. stiprinājumi un papildus siltumizolācijas slāņa iestrāde savienojuma vietās. </v>
      </c>
      <c r="D28" s="24" t="str">
        <f>IF($C$4="Attiecināmās izmaksas",IF('3a+c+n'!$Q28="A",'3a+c+n'!D28,0),0)</f>
        <v>tm</v>
      </c>
      <c r="E28" s="46"/>
      <c r="F28" s="65"/>
      <c r="G28" s="119"/>
      <c r="H28" s="119">
        <f>IF($C$4="Attiecināmās izmaksas",IF('3a+c+n'!$Q28="A",'3a+c+n'!H28,0),0)</f>
        <v>0</v>
      </c>
      <c r="I28" s="119"/>
      <c r="J28" s="119"/>
      <c r="K28" s="120">
        <f>IF($C$4="Attiecināmās izmaksas",IF('3a+c+n'!$Q28="A",'3a+c+n'!K28,0),0)</f>
        <v>0</v>
      </c>
      <c r="L28" s="65">
        <f>IF($C$4="Attiecināmās izmaksas",IF('3a+c+n'!$Q28="A",'3a+c+n'!L28,0),0)</f>
        <v>0</v>
      </c>
      <c r="M28" s="119">
        <f>IF($C$4="Attiecināmās izmaksas",IF('3a+c+n'!$Q28="A",'3a+c+n'!M28,0),0)</f>
        <v>0</v>
      </c>
      <c r="N28" s="119">
        <f>IF($C$4="Attiecināmās izmaksas",IF('3a+c+n'!$Q28="A",'3a+c+n'!N28,0),0)</f>
        <v>0</v>
      </c>
      <c r="O28" s="119">
        <f>IF($C$4="Attiecināmās izmaksas",IF('3a+c+n'!$Q28="A",'3a+c+n'!O28,0),0)</f>
        <v>0</v>
      </c>
      <c r="P28" s="120">
        <f>IF($C$4="Attiecināmās izmaksas",IF('3a+c+n'!$Q28="A",'3a+c+n'!P28,0),0)</f>
        <v>0</v>
      </c>
    </row>
    <row r="29" spans="1:16" ht="30.6" x14ac:dyDescent="0.2">
      <c r="A29" s="51">
        <f>IF(P29=0,0,IF(COUNTBLANK(P29)=1,0,COUNTA($P$14:P29)))</f>
        <v>0</v>
      </c>
      <c r="B29" s="24" t="str">
        <f>IF($C$4="Attiecināmās izmaksas",IF('3a+c+n'!$Q29="A",'3a+c+n'!B29,0),0)</f>
        <v>13-00000</v>
      </c>
      <c r="C29" s="24" t="str">
        <f>IF($C$4="Attiecināmās izmaksas",IF('3a+c+n'!$Q29="A",'3a+c+n'!C29,0),0)</f>
        <v>Ģeomembrāna DELTA-PT vai ekvivalenta. Šļakstu
zonā 250mm augstumā un 50mm dziļumā no lietus novadjoslas</v>
      </c>
      <c r="D29" s="24" t="str">
        <f>IF($C$4="Attiecināmās izmaksas",IF('3a+c+n'!$Q29="A",'3a+c+n'!D29,0),0)</f>
        <v>m2</v>
      </c>
      <c r="E29" s="46"/>
      <c r="F29" s="65"/>
      <c r="G29" s="119"/>
      <c r="H29" s="119">
        <f>IF($C$4="Attiecināmās izmaksas",IF('3a+c+n'!$Q29="A",'3a+c+n'!H29,0),0)</f>
        <v>0</v>
      </c>
      <c r="I29" s="119"/>
      <c r="J29" s="119"/>
      <c r="K29" s="120">
        <f>IF($C$4="Attiecināmās izmaksas",IF('3a+c+n'!$Q29="A",'3a+c+n'!K29,0),0)</f>
        <v>0</v>
      </c>
      <c r="L29" s="65">
        <f>IF($C$4="Attiecināmās izmaksas",IF('3a+c+n'!$Q29="A",'3a+c+n'!L29,0),0)</f>
        <v>0</v>
      </c>
      <c r="M29" s="119">
        <f>IF($C$4="Attiecināmās izmaksas",IF('3a+c+n'!$Q29="A",'3a+c+n'!M29,0),0)</f>
        <v>0</v>
      </c>
      <c r="N29" s="119">
        <f>IF($C$4="Attiecināmās izmaksas",IF('3a+c+n'!$Q29="A",'3a+c+n'!N29,0),0)</f>
        <v>0</v>
      </c>
      <c r="O29" s="119">
        <f>IF($C$4="Attiecināmās izmaksas",IF('3a+c+n'!$Q29="A",'3a+c+n'!O29,0),0)</f>
        <v>0</v>
      </c>
      <c r="P29" s="120">
        <f>IF($C$4="Attiecināmās izmaksas",IF('3a+c+n'!$Q29="A",'3a+c+n'!P29,0),0)</f>
        <v>0</v>
      </c>
    </row>
    <row r="30" spans="1:16" ht="30.6" x14ac:dyDescent="0.2">
      <c r="A30" s="51">
        <f>IF(P30=0,0,IF(COUNTBLANK(P30)=1,0,COUNTA($P$14:P30)))</f>
        <v>0</v>
      </c>
      <c r="B30" s="24" t="str">
        <f>IF($C$4="Attiecināmās izmaksas",IF('3a+c+n'!$Q30="A",'3a+c+n'!B30,0),0)</f>
        <v>13-00000</v>
      </c>
      <c r="C30" s="24" t="str">
        <f>IF($C$4="Attiecināmās izmaksas",IF('3a+c+n'!$Q30="A",'3a+c+n'!C30,0),0)</f>
        <v>Hidroizolācija SAKRET TCM vai ekvivalenta. Šļakstu
zonā 250mm augstumā un 50mm dziļumā no lietus novadjoslas</v>
      </c>
      <c r="D30" s="24" t="str">
        <f>IF($C$4="Attiecināmās izmaksas",IF('3a+c+n'!$Q30="A",'3a+c+n'!D30,0),0)</f>
        <v>kg</v>
      </c>
      <c r="E30" s="46"/>
      <c r="F30" s="65"/>
      <c r="G30" s="119"/>
      <c r="H30" s="119">
        <f>IF($C$4="Attiecināmās izmaksas",IF('3a+c+n'!$Q30="A",'3a+c+n'!H30,0),0)</f>
        <v>0</v>
      </c>
      <c r="I30" s="119"/>
      <c r="J30" s="119"/>
      <c r="K30" s="120">
        <f>IF($C$4="Attiecināmās izmaksas",IF('3a+c+n'!$Q30="A",'3a+c+n'!K30,0),0)</f>
        <v>0</v>
      </c>
      <c r="L30" s="65">
        <f>IF($C$4="Attiecināmās izmaksas",IF('3a+c+n'!$Q30="A",'3a+c+n'!L30,0),0)</f>
        <v>0</v>
      </c>
      <c r="M30" s="119">
        <f>IF($C$4="Attiecināmās izmaksas",IF('3a+c+n'!$Q30="A",'3a+c+n'!M30,0),0)</f>
        <v>0</v>
      </c>
      <c r="N30" s="119">
        <f>IF($C$4="Attiecināmās izmaksas",IF('3a+c+n'!$Q30="A",'3a+c+n'!N30,0),0)</f>
        <v>0</v>
      </c>
      <c r="O30" s="119">
        <f>IF($C$4="Attiecināmās izmaksas",IF('3a+c+n'!$Q30="A",'3a+c+n'!O30,0),0)</f>
        <v>0</v>
      </c>
      <c r="P30" s="120">
        <f>IF($C$4="Attiecināmās izmaksas",IF('3a+c+n'!$Q30="A",'3a+c+n'!P30,0),0)</f>
        <v>0</v>
      </c>
    </row>
    <row r="31" spans="1:16" ht="20.399999999999999" x14ac:dyDescent="0.2">
      <c r="A31" s="51">
        <f>IF(P31=0,0,IF(COUNTBLANK(P31)=1,0,COUNTA($P$14:P31)))</f>
        <v>0</v>
      </c>
      <c r="B31" s="24" t="str">
        <f>IF($C$4="Attiecināmās izmaksas",IF('3a+c+n'!$Q31="A",'3a+c+n'!B31,0),0)</f>
        <v>13-00000</v>
      </c>
      <c r="C31" s="24" t="str">
        <f>IF($C$4="Attiecināmās izmaksas",IF('3a+c+n'!$Q31="A",'3a+c+n'!C31,0),0)</f>
        <v>Dībeļi RAWLPLUG TFIX 8S vai ekvivalenti, l=155mm cokola virszemes daļā.</v>
      </c>
      <c r="D31" s="24" t="str">
        <f>IF($C$4="Attiecināmās izmaksas",IF('3a+c+n'!$Q31="A",'3a+c+n'!D31,0),0)</f>
        <v>gab</v>
      </c>
      <c r="E31" s="46"/>
      <c r="F31" s="65"/>
      <c r="G31" s="119"/>
      <c r="H31" s="119">
        <f>IF($C$4="Attiecināmās izmaksas",IF('3a+c+n'!$Q31="A",'3a+c+n'!H31,0),0)</f>
        <v>0</v>
      </c>
      <c r="I31" s="119"/>
      <c r="J31" s="119"/>
      <c r="K31" s="120">
        <f>IF($C$4="Attiecināmās izmaksas",IF('3a+c+n'!$Q31="A",'3a+c+n'!K31,0),0)</f>
        <v>0</v>
      </c>
      <c r="L31" s="65">
        <f>IF($C$4="Attiecināmās izmaksas",IF('3a+c+n'!$Q31="A",'3a+c+n'!L31,0),0)</f>
        <v>0</v>
      </c>
      <c r="M31" s="119">
        <f>IF($C$4="Attiecināmās izmaksas",IF('3a+c+n'!$Q31="A",'3a+c+n'!M31,0),0)</f>
        <v>0</v>
      </c>
      <c r="N31" s="119">
        <f>IF($C$4="Attiecināmās izmaksas",IF('3a+c+n'!$Q31="A",'3a+c+n'!N31,0),0)</f>
        <v>0</v>
      </c>
      <c r="O31" s="119">
        <f>IF($C$4="Attiecināmās izmaksas",IF('3a+c+n'!$Q31="A",'3a+c+n'!O31,0),0)</f>
        <v>0</v>
      </c>
      <c r="P31" s="120">
        <f>IF($C$4="Attiecināmās izmaksas",IF('3a+c+n'!$Q31="A",'3a+c+n'!P31,0),0)</f>
        <v>0</v>
      </c>
    </row>
    <row r="32" spans="1:16" x14ac:dyDescent="0.2">
      <c r="A32" s="51">
        <f>IF(P32=0,0,IF(COUNTBLANK(P32)=1,0,COUNTA($P$14:P32)))</f>
        <v>0</v>
      </c>
      <c r="B32" s="24">
        <f>IF($C$4="Attiecināmās izmaksas",IF('3a+c+n'!$Q32="A",'3a+c+n'!B32,0),0)</f>
        <v>0</v>
      </c>
      <c r="C32" s="24">
        <f>IF($C$4="Attiecināmās izmaksas",IF('3a+c+n'!$Q32="A",'3a+c+n'!C32,0),0)</f>
        <v>0</v>
      </c>
      <c r="D32" s="24">
        <f>IF($C$4="Attiecināmās izmaksas",IF('3a+c+n'!$Q32="A",'3a+c+n'!D32,0),0)</f>
        <v>0</v>
      </c>
      <c r="E32" s="46"/>
      <c r="F32" s="65"/>
      <c r="G32" s="119"/>
      <c r="H32" s="119">
        <f>IF($C$4="Attiecināmās izmaksas",IF('3a+c+n'!$Q32="A",'3a+c+n'!H32,0),0)</f>
        <v>0</v>
      </c>
      <c r="I32" s="119"/>
      <c r="J32" s="119"/>
      <c r="K32" s="120">
        <f>IF($C$4="Attiecināmās izmaksas",IF('3a+c+n'!$Q32="A",'3a+c+n'!K32,0),0)</f>
        <v>0</v>
      </c>
      <c r="L32" s="65">
        <f>IF($C$4="Attiecināmās izmaksas",IF('3a+c+n'!$Q32="A",'3a+c+n'!L32,0),0)</f>
        <v>0</v>
      </c>
      <c r="M32" s="119">
        <f>IF($C$4="Attiecināmās izmaksas",IF('3a+c+n'!$Q32="A",'3a+c+n'!M32,0),0)</f>
        <v>0</v>
      </c>
      <c r="N32" s="119">
        <f>IF($C$4="Attiecināmās izmaksas",IF('3a+c+n'!$Q32="A",'3a+c+n'!N32,0),0)</f>
        <v>0</v>
      </c>
      <c r="O32" s="119">
        <f>IF($C$4="Attiecināmās izmaksas",IF('3a+c+n'!$Q32="A",'3a+c+n'!O32,0),0)</f>
        <v>0</v>
      </c>
      <c r="P32" s="120">
        <f>IF($C$4="Attiecināmās izmaksas",IF('3a+c+n'!$Q32="A",'3a+c+n'!P32,0),0)</f>
        <v>0</v>
      </c>
    </row>
    <row r="33" spans="1:16" ht="71.400000000000006" x14ac:dyDescent="0.2">
      <c r="A33" s="51">
        <f>IF(P33=0,0,IF(COUNTBLANK(P33)=1,0,COUNTA($P$14:P33)))</f>
        <v>0</v>
      </c>
      <c r="B33" s="24" t="str">
        <f>IF($C$4="Attiecināmās izmaksas",IF('3a+c+n'!$Q33="A",'3a+c+n'!B33,0),0)</f>
        <v>13-00000</v>
      </c>
      <c r="C33" s="24" t="str">
        <f>IF($C$4="Attiecināmās izmaksas",IF('3a+c+n'!$Q33="A",'3a+c+n'!C33,0),0)</f>
        <v>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v>
      </c>
      <c r="D33" s="24" t="str">
        <f>IF($C$4="Attiecināmās izmaksas",IF('3a+c+n'!$Q33="A",'3a+c+n'!D33,0),0)</f>
        <v>m2</v>
      </c>
      <c r="E33" s="46"/>
      <c r="F33" s="65"/>
      <c r="G33" s="119"/>
      <c r="H33" s="119">
        <f>IF($C$4="Attiecināmās izmaksas",IF('3a+c+n'!$Q33="A",'3a+c+n'!H33,0),0)</f>
        <v>0</v>
      </c>
      <c r="I33" s="119"/>
      <c r="J33" s="119"/>
      <c r="K33" s="120">
        <f>IF($C$4="Attiecināmās izmaksas",IF('3a+c+n'!$Q33="A",'3a+c+n'!K33,0),0)</f>
        <v>0</v>
      </c>
      <c r="L33" s="65">
        <f>IF($C$4="Attiecināmās izmaksas",IF('3a+c+n'!$Q33="A",'3a+c+n'!L33,0),0)</f>
        <v>0</v>
      </c>
      <c r="M33" s="119">
        <f>IF($C$4="Attiecināmās izmaksas",IF('3a+c+n'!$Q33="A",'3a+c+n'!M33,0),0)</f>
        <v>0</v>
      </c>
      <c r="N33" s="119">
        <f>IF($C$4="Attiecināmās izmaksas",IF('3a+c+n'!$Q33="A",'3a+c+n'!N33,0),0)</f>
        <v>0</v>
      </c>
      <c r="O33" s="119">
        <f>IF($C$4="Attiecināmās izmaksas",IF('3a+c+n'!$Q33="A",'3a+c+n'!O33,0),0)</f>
        <v>0</v>
      </c>
      <c r="P33" s="120">
        <f>IF($C$4="Attiecināmās izmaksas",IF('3a+c+n'!$Q33="A",'3a+c+n'!P33,0),0)</f>
        <v>0</v>
      </c>
    </row>
    <row r="34" spans="1:16" ht="20.399999999999999" x14ac:dyDescent="0.2">
      <c r="A34" s="51">
        <f>IF(P34=0,0,IF(COUNTBLANK(P34)=1,0,COUNTA($P$14:P34)))</f>
        <v>0</v>
      </c>
      <c r="B34" s="24" t="str">
        <f>IF($C$4="Attiecināmās izmaksas",IF('3a+c+n'!$Q34="A",'3a+c+n'!B34,0),0)</f>
        <v>13-00000</v>
      </c>
      <c r="C34" s="24" t="str">
        <f>IF($C$4="Attiecināmās izmaksas",IF('3a+c+n'!$Q34="A",'3a+c+n'!C34,0),0)</f>
        <v xml:space="preserve">Virsmas izlīdzināšana ievērojot 20mm/m līdzenumu. </v>
      </c>
      <c r="D34" s="24" t="str">
        <f>IF($C$4="Attiecināmās izmaksas",IF('3a+c+n'!$Q34="A",'3a+c+n'!D34,0),0)</f>
        <v>m2</v>
      </c>
      <c r="E34" s="46"/>
      <c r="F34" s="65"/>
      <c r="G34" s="119"/>
      <c r="H34" s="119">
        <f>IF($C$4="Attiecināmās izmaksas",IF('3a+c+n'!$Q34="A",'3a+c+n'!H34,0),0)</f>
        <v>0</v>
      </c>
      <c r="I34" s="119"/>
      <c r="J34" s="119"/>
      <c r="K34" s="120">
        <f>IF($C$4="Attiecināmās izmaksas",IF('3a+c+n'!$Q34="A",'3a+c+n'!K34,0),0)</f>
        <v>0</v>
      </c>
      <c r="L34" s="65">
        <f>IF($C$4="Attiecināmās izmaksas",IF('3a+c+n'!$Q34="A",'3a+c+n'!L34,0),0)</f>
        <v>0</v>
      </c>
      <c r="M34" s="119">
        <f>IF($C$4="Attiecināmās izmaksas",IF('3a+c+n'!$Q34="A",'3a+c+n'!M34,0),0)</f>
        <v>0</v>
      </c>
      <c r="N34" s="119">
        <f>IF($C$4="Attiecināmās izmaksas",IF('3a+c+n'!$Q34="A",'3a+c+n'!N34,0),0)</f>
        <v>0</v>
      </c>
      <c r="O34" s="119">
        <f>IF($C$4="Attiecināmās izmaksas",IF('3a+c+n'!$Q34="A",'3a+c+n'!O34,0),0)</f>
        <v>0</v>
      </c>
      <c r="P34" s="120">
        <f>IF($C$4="Attiecināmās izmaksas",IF('3a+c+n'!$Q34="A",'3a+c+n'!P34,0),0)</f>
        <v>0</v>
      </c>
    </row>
    <row r="35" spans="1:16" ht="30.6" x14ac:dyDescent="0.2">
      <c r="A35" s="51">
        <f>IF(P35=0,0,IF(COUNTBLANK(P35)=1,0,COUNTA($P$14:P35)))</f>
        <v>0</v>
      </c>
      <c r="B35" s="24" t="str">
        <f>IF($C$4="Attiecināmās izmaksas",IF('3a+c+n'!$Q35="A",'3a+c+n'!B35,0),0)</f>
        <v>13-00000</v>
      </c>
      <c r="C35" s="24" t="str">
        <f>IF($C$4="Attiecināmās izmaksas",IF('3a+c+n'!$Q35="A",'3a+c+n'!C35,0),0)</f>
        <v>Starpķieģeļu šuvju atjaunošana. Drūpošās daļas izkalšana, šuvju aizpildīšana ar javu SAKRET RM vai ekvivalentu</v>
      </c>
      <c r="D35" s="24" t="str">
        <f>IF($C$4="Attiecināmās izmaksas",IF('3a+c+n'!$Q35="A",'3a+c+n'!D35,0),0)</f>
        <v>kompl</v>
      </c>
      <c r="E35" s="46"/>
      <c r="F35" s="65"/>
      <c r="G35" s="119"/>
      <c r="H35" s="119">
        <f>IF($C$4="Attiecināmās izmaksas",IF('3a+c+n'!$Q35="A",'3a+c+n'!H35,0),0)</f>
        <v>0</v>
      </c>
      <c r="I35" s="119"/>
      <c r="J35" s="119"/>
      <c r="K35" s="120">
        <f>IF($C$4="Attiecināmās izmaksas",IF('3a+c+n'!$Q35="A",'3a+c+n'!K35,0),0)</f>
        <v>0</v>
      </c>
      <c r="L35" s="65">
        <f>IF($C$4="Attiecināmās izmaksas",IF('3a+c+n'!$Q35="A",'3a+c+n'!L35,0),0)</f>
        <v>0</v>
      </c>
      <c r="M35" s="119">
        <f>IF($C$4="Attiecināmās izmaksas",IF('3a+c+n'!$Q35="A",'3a+c+n'!M35,0),0)</f>
        <v>0</v>
      </c>
      <c r="N35" s="119">
        <f>IF($C$4="Attiecināmās izmaksas",IF('3a+c+n'!$Q35="A",'3a+c+n'!N35,0),0)</f>
        <v>0</v>
      </c>
      <c r="O35" s="119">
        <f>IF($C$4="Attiecināmās izmaksas",IF('3a+c+n'!$Q35="A",'3a+c+n'!O35,0),0)</f>
        <v>0</v>
      </c>
      <c r="P35" s="120">
        <f>IF($C$4="Attiecināmās izmaksas",IF('3a+c+n'!$Q35="A",'3a+c+n'!P35,0),0)</f>
        <v>0</v>
      </c>
    </row>
    <row r="36" spans="1:16" x14ac:dyDescent="0.2">
      <c r="A36" s="51">
        <f>IF(P36=0,0,IF(COUNTBLANK(P36)=1,0,COUNTA($P$14:P36)))</f>
        <v>0</v>
      </c>
      <c r="B36" s="24">
        <f>IF($C$4="Attiecināmās izmaksas",IF('3a+c+n'!$Q36="A",'3a+c+n'!B36,0),0)</f>
        <v>0</v>
      </c>
      <c r="C36" s="24">
        <f>IF($C$4="Attiecināmās izmaksas",IF('3a+c+n'!$Q36="A",'3a+c+n'!C36,0),0)</f>
        <v>0</v>
      </c>
      <c r="D36" s="24">
        <f>IF($C$4="Attiecināmās izmaksas",IF('3a+c+n'!$Q36="A",'3a+c+n'!D36,0),0)</f>
        <v>0</v>
      </c>
      <c r="E36" s="46"/>
      <c r="F36" s="65"/>
      <c r="G36" s="119"/>
      <c r="H36" s="119">
        <f>IF($C$4="Attiecināmās izmaksas",IF('3a+c+n'!$Q36="A",'3a+c+n'!H36,0),0)</f>
        <v>0</v>
      </c>
      <c r="I36" s="119"/>
      <c r="J36" s="119"/>
      <c r="K36" s="120">
        <f>IF($C$4="Attiecināmās izmaksas",IF('3a+c+n'!$Q36="A",'3a+c+n'!K36,0),0)</f>
        <v>0</v>
      </c>
      <c r="L36" s="65">
        <f>IF($C$4="Attiecināmās izmaksas",IF('3a+c+n'!$Q36="A",'3a+c+n'!L36,0),0)</f>
        <v>0</v>
      </c>
      <c r="M36" s="119">
        <f>IF($C$4="Attiecināmās izmaksas",IF('3a+c+n'!$Q36="A",'3a+c+n'!M36,0),0)</f>
        <v>0</v>
      </c>
      <c r="N36" s="119">
        <f>IF($C$4="Attiecināmās izmaksas",IF('3a+c+n'!$Q36="A",'3a+c+n'!N36,0),0)</f>
        <v>0</v>
      </c>
      <c r="O36" s="119">
        <f>IF($C$4="Attiecināmās izmaksas",IF('3a+c+n'!$Q36="A",'3a+c+n'!O36,0),0)</f>
        <v>0</v>
      </c>
      <c r="P36" s="120">
        <f>IF($C$4="Attiecināmās izmaksas",IF('3a+c+n'!$Q36="A",'3a+c+n'!P36,0),0)</f>
        <v>0</v>
      </c>
    </row>
    <row r="37" spans="1:16" ht="30.6" x14ac:dyDescent="0.2">
      <c r="A37" s="51">
        <f>IF(P37=0,0,IF(COUNTBLANK(P37)=1,0,COUNTA($P$14:P37)))</f>
        <v>0</v>
      </c>
      <c r="B37" s="24" t="str">
        <f>IF($C$4="Attiecināmās izmaksas",IF('3a+c+n'!$Q37="A",'3a+c+n'!B37,0),0)</f>
        <v>13-00000</v>
      </c>
      <c r="C37" s="24" t="str">
        <f>IF($C$4="Attiecināmās izmaksas",IF('3a+c+n'!$Q37="A",'3a+c+n'!C37,0),0)</f>
        <v>Siltumizolācijas materiālu stiprināšana ar līmjavu SAKRET BAK  vai ekvivalentu. Pēc nepieciešamības pirms tam virsmas gruntēšana.</v>
      </c>
      <c r="D37" s="24" t="str">
        <f>IF($C$4="Attiecināmās izmaksas",IF('3a+c+n'!$Q37="A",'3a+c+n'!D37,0),0)</f>
        <v>kg</v>
      </c>
      <c r="E37" s="46"/>
      <c r="F37" s="65"/>
      <c r="G37" s="119"/>
      <c r="H37" s="119">
        <f>IF($C$4="Attiecināmās izmaksas",IF('3a+c+n'!$Q37="A",'3a+c+n'!H37,0),0)</f>
        <v>0</v>
      </c>
      <c r="I37" s="119"/>
      <c r="J37" s="119"/>
      <c r="K37" s="120">
        <f>IF($C$4="Attiecināmās izmaksas",IF('3a+c+n'!$Q37="A",'3a+c+n'!K37,0),0)</f>
        <v>0</v>
      </c>
      <c r="L37" s="65">
        <f>IF($C$4="Attiecināmās izmaksas",IF('3a+c+n'!$Q37="A",'3a+c+n'!L37,0),0)</f>
        <v>0</v>
      </c>
      <c r="M37" s="119">
        <f>IF($C$4="Attiecināmās izmaksas",IF('3a+c+n'!$Q37="A",'3a+c+n'!M37,0),0)</f>
        <v>0</v>
      </c>
      <c r="N37" s="119">
        <f>IF($C$4="Attiecināmās izmaksas",IF('3a+c+n'!$Q37="A",'3a+c+n'!N37,0),0)</f>
        <v>0</v>
      </c>
      <c r="O37" s="119">
        <f>IF($C$4="Attiecināmās izmaksas",IF('3a+c+n'!$Q37="A",'3a+c+n'!O37,0),0)</f>
        <v>0</v>
      </c>
      <c r="P37" s="120">
        <f>IF($C$4="Attiecināmās izmaksas",IF('3a+c+n'!$Q37="A",'3a+c+n'!P37,0),0)</f>
        <v>0</v>
      </c>
    </row>
    <row r="38" spans="1:16" ht="20.399999999999999" x14ac:dyDescent="0.2">
      <c r="A38" s="51">
        <f>IF(P38=0,0,IF(COUNTBLANK(P38)=1,0,COUNTA($P$14:P38)))</f>
        <v>0</v>
      </c>
      <c r="B38" s="24" t="str">
        <f>IF($C$4="Attiecināmās izmaksas",IF('3a+c+n'!$Q38="A",'3a+c+n'!B38,0),0)</f>
        <v>13-00000</v>
      </c>
      <c r="C38" s="24" t="str">
        <f>IF($C$4="Attiecināmās izmaksas",IF('3a+c+n'!$Q38="A",'3a+c+n'!C38,0),0)</f>
        <v>Akmens vate PAROC Linio - λ&lt;=0,036 W/(mK) vai ekvivalents, b=150 mm</v>
      </c>
      <c r="D38" s="24" t="str">
        <f>IF($C$4="Attiecināmās izmaksas",IF('3a+c+n'!$Q38="A",'3a+c+n'!D38,0),0)</f>
        <v>m2</v>
      </c>
      <c r="E38" s="46"/>
      <c r="F38" s="65"/>
      <c r="G38" s="119"/>
      <c r="H38" s="119">
        <f>IF($C$4="Attiecināmās izmaksas",IF('3a+c+n'!$Q38="A",'3a+c+n'!H38,0),0)</f>
        <v>0</v>
      </c>
      <c r="I38" s="119"/>
      <c r="J38" s="119"/>
      <c r="K38" s="120">
        <f>IF($C$4="Attiecināmās izmaksas",IF('3a+c+n'!$Q38="A",'3a+c+n'!K38,0),0)</f>
        <v>0</v>
      </c>
      <c r="L38" s="65">
        <f>IF($C$4="Attiecināmās izmaksas",IF('3a+c+n'!$Q38="A",'3a+c+n'!L38,0),0)</f>
        <v>0</v>
      </c>
      <c r="M38" s="119">
        <f>IF($C$4="Attiecināmās izmaksas",IF('3a+c+n'!$Q38="A",'3a+c+n'!M38,0),0)</f>
        <v>0</v>
      </c>
      <c r="N38" s="119">
        <f>IF($C$4="Attiecināmās izmaksas",IF('3a+c+n'!$Q38="A",'3a+c+n'!N38,0),0)</f>
        <v>0</v>
      </c>
      <c r="O38" s="119">
        <f>IF($C$4="Attiecināmās izmaksas",IF('3a+c+n'!$Q38="A",'3a+c+n'!O38,0),0)</f>
        <v>0</v>
      </c>
      <c r="P38" s="120">
        <f>IF($C$4="Attiecināmās izmaksas",IF('3a+c+n'!$Q38="A",'3a+c+n'!P38,0),0)</f>
        <v>0</v>
      </c>
    </row>
    <row r="39" spans="1:16" ht="20.399999999999999" x14ac:dyDescent="0.2">
      <c r="A39" s="51">
        <f>IF(P39=0,0,IF(COUNTBLANK(P39)=1,0,COUNTA($P$14:P39)))</f>
        <v>0</v>
      </c>
      <c r="B39" s="24" t="str">
        <f>IF($C$4="Attiecināmās izmaksas",IF('3a+c+n'!$Q39="A",'3a+c+n'!B39,0),0)</f>
        <v>13-00000</v>
      </c>
      <c r="C39" s="24" t="str">
        <f>IF($C$4="Attiecināmās izmaksas",IF('3a+c+n'!$Q39="A",'3a+c+n'!C39,0),0)</f>
        <v>Armējošā slāņa iestrāde ar javas kārtu SAKRET BAK vai ekvivalentu - 1 kārtā, II mehāniskās izturības zonā</v>
      </c>
      <c r="D39" s="24" t="str">
        <f>IF($C$4="Attiecināmās izmaksas",IF('3a+c+n'!$Q39="A",'3a+c+n'!D39,0),0)</f>
        <v>kg</v>
      </c>
      <c r="E39" s="46"/>
      <c r="F39" s="65"/>
      <c r="G39" s="119"/>
      <c r="H39" s="119">
        <f>IF($C$4="Attiecināmās izmaksas",IF('3a+c+n'!$Q39="A",'3a+c+n'!H39,0),0)</f>
        <v>0</v>
      </c>
      <c r="I39" s="119"/>
      <c r="J39" s="119"/>
      <c r="K39" s="120">
        <f>IF($C$4="Attiecināmās izmaksas",IF('3a+c+n'!$Q39="A",'3a+c+n'!K39,0),0)</f>
        <v>0</v>
      </c>
      <c r="L39" s="65">
        <f>IF($C$4="Attiecināmās izmaksas",IF('3a+c+n'!$Q39="A",'3a+c+n'!L39,0),0)</f>
        <v>0</v>
      </c>
      <c r="M39" s="119">
        <f>IF($C$4="Attiecināmās izmaksas",IF('3a+c+n'!$Q39="A",'3a+c+n'!M39,0),0)</f>
        <v>0</v>
      </c>
      <c r="N39" s="119">
        <f>IF($C$4="Attiecināmās izmaksas",IF('3a+c+n'!$Q39="A",'3a+c+n'!N39,0),0)</f>
        <v>0</v>
      </c>
      <c r="O39" s="119">
        <f>IF($C$4="Attiecināmās izmaksas",IF('3a+c+n'!$Q39="A",'3a+c+n'!O39,0),0)</f>
        <v>0</v>
      </c>
      <c r="P39" s="120">
        <f>IF($C$4="Attiecināmās izmaksas",IF('3a+c+n'!$Q39="A",'3a+c+n'!P39,0),0)</f>
        <v>0</v>
      </c>
    </row>
    <row r="40" spans="1:16" ht="20.399999999999999" x14ac:dyDescent="0.2">
      <c r="A40" s="51">
        <f>IF(P40=0,0,IF(COUNTBLANK(P40)=1,0,COUNTA($P$14:P40)))</f>
        <v>0</v>
      </c>
      <c r="B40" s="24" t="str">
        <f>IF($C$4="Attiecināmās izmaksas",IF('3a+c+n'!$Q40="A",'3a+c+n'!B40,0),0)</f>
        <v>13-00000</v>
      </c>
      <c r="C40" s="24" t="str">
        <f>IF($C$4="Attiecināmās izmaksas",IF('3a+c+n'!$Q40="A",'3a+c+n'!C40,0),0)</f>
        <v xml:space="preserve">Stiklušķiedras siets SSA-1363-160 160 g/m²  - 1 kārtā, II mehāniskās izturības zonā. </v>
      </c>
      <c r="D40" s="24" t="str">
        <f>IF($C$4="Attiecināmās izmaksas",IF('3a+c+n'!$Q40="A",'3a+c+n'!D40,0),0)</f>
        <v>m2</v>
      </c>
      <c r="E40" s="46"/>
      <c r="F40" s="65"/>
      <c r="G40" s="119"/>
      <c r="H40" s="119">
        <f>IF($C$4="Attiecināmās izmaksas",IF('3a+c+n'!$Q40="A",'3a+c+n'!H40,0),0)</f>
        <v>0</v>
      </c>
      <c r="I40" s="119"/>
      <c r="J40" s="119"/>
      <c r="K40" s="120">
        <f>IF($C$4="Attiecināmās izmaksas",IF('3a+c+n'!$Q40="A",'3a+c+n'!K40,0),0)</f>
        <v>0</v>
      </c>
      <c r="L40" s="65">
        <f>IF($C$4="Attiecināmās izmaksas",IF('3a+c+n'!$Q40="A",'3a+c+n'!L40,0),0)</f>
        <v>0</v>
      </c>
      <c r="M40" s="119">
        <f>IF($C$4="Attiecināmās izmaksas",IF('3a+c+n'!$Q40="A",'3a+c+n'!M40,0),0)</f>
        <v>0</v>
      </c>
      <c r="N40" s="119">
        <f>IF($C$4="Attiecināmās izmaksas",IF('3a+c+n'!$Q40="A",'3a+c+n'!N40,0),0)</f>
        <v>0</v>
      </c>
      <c r="O40" s="119">
        <f>IF($C$4="Attiecināmās izmaksas",IF('3a+c+n'!$Q40="A",'3a+c+n'!O40,0),0)</f>
        <v>0</v>
      </c>
      <c r="P40" s="120">
        <f>IF($C$4="Attiecināmās izmaksas",IF('3a+c+n'!$Q40="A",'3a+c+n'!P40,0),0)</f>
        <v>0</v>
      </c>
    </row>
    <row r="41" spans="1:16" ht="20.399999999999999" x14ac:dyDescent="0.2">
      <c r="A41" s="51">
        <f>IF(P41=0,0,IF(COUNTBLANK(P41)=1,0,COUNTA($P$14:P41)))</f>
        <v>0</v>
      </c>
      <c r="B41" s="24" t="str">
        <f>IF($C$4="Attiecināmās izmaksas",IF('3a+c+n'!$Q41="A",'3a+c+n'!B41,0),0)</f>
        <v>13-00000</v>
      </c>
      <c r="C41" s="24" t="str">
        <f>IF($C$4="Attiecināmās izmaksas",IF('3a+c+n'!$Q41="A",'3a+c+n'!C41,0),0)</f>
        <v>Armējošā slāņa iestrāde ar javas kārtu SAKRET BAK vai ekvivalentu - 2 kārtās, I mehāniskās izturības zonā</v>
      </c>
      <c r="D41" s="24" t="str">
        <f>IF($C$4="Attiecināmās izmaksas",IF('3a+c+n'!$Q41="A",'3a+c+n'!D41,0),0)</f>
        <v>kg</v>
      </c>
      <c r="E41" s="46"/>
      <c r="F41" s="65"/>
      <c r="G41" s="119"/>
      <c r="H41" s="119">
        <f>IF($C$4="Attiecināmās izmaksas",IF('3a+c+n'!$Q41="A",'3a+c+n'!H41,0),0)</f>
        <v>0</v>
      </c>
      <c r="I41" s="119"/>
      <c r="J41" s="119"/>
      <c r="K41" s="120">
        <f>IF($C$4="Attiecināmās izmaksas",IF('3a+c+n'!$Q41="A",'3a+c+n'!K41,0),0)</f>
        <v>0</v>
      </c>
      <c r="L41" s="65">
        <f>IF($C$4="Attiecināmās izmaksas",IF('3a+c+n'!$Q41="A",'3a+c+n'!L41,0),0)</f>
        <v>0</v>
      </c>
      <c r="M41" s="119">
        <f>IF($C$4="Attiecināmās izmaksas",IF('3a+c+n'!$Q41="A",'3a+c+n'!M41,0),0)</f>
        <v>0</v>
      </c>
      <c r="N41" s="119">
        <f>IF($C$4="Attiecināmās izmaksas",IF('3a+c+n'!$Q41="A",'3a+c+n'!N41,0),0)</f>
        <v>0</v>
      </c>
      <c r="O41" s="119">
        <f>IF($C$4="Attiecināmās izmaksas",IF('3a+c+n'!$Q41="A",'3a+c+n'!O41,0),0)</f>
        <v>0</v>
      </c>
      <c r="P41" s="120">
        <f>IF($C$4="Attiecināmās izmaksas",IF('3a+c+n'!$Q41="A",'3a+c+n'!P41,0),0)</f>
        <v>0</v>
      </c>
    </row>
    <row r="42" spans="1:16" ht="30.6" x14ac:dyDescent="0.2">
      <c r="A42" s="51">
        <f>IF(P42=0,0,IF(COUNTBLANK(P42)=1,0,COUNTA($P$14:P42)))</f>
        <v>0</v>
      </c>
      <c r="B42" s="24" t="str">
        <f>IF($C$4="Attiecināmās izmaksas",IF('3a+c+n'!$Q42="A",'3a+c+n'!B42,0),0)</f>
        <v>13-00000</v>
      </c>
      <c r="C42" s="24" t="str">
        <f>IF($C$4="Attiecināmās izmaksas",IF('3a+c+n'!$Q42="A",'3a+c+n'!C42,0),0)</f>
        <v>Stiklušķiedras siets SSA-1363-160 160 g/m²  - 2 kārtās, I mehāniskās izturības zonā. Apjoms uzrādīts divām kārtām.</v>
      </c>
      <c r="D42" s="24" t="str">
        <f>IF($C$4="Attiecināmās izmaksas",IF('3a+c+n'!$Q42="A",'3a+c+n'!D42,0),0)</f>
        <v>m2</v>
      </c>
      <c r="E42" s="46"/>
      <c r="F42" s="65"/>
      <c r="G42" s="119"/>
      <c r="H42" s="119">
        <f>IF($C$4="Attiecināmās izmaksas",IF('3a+c+n'!$Q42="A",'3a+c+n'!H42,0),0)</f>
        <v>0</v>
      </c>
      <c r="I42" s="119"/>
      <c r="J42" s="119"/>
      <c r="K42" s="120">
        <f>IF($C$4="Attiecināmās izmaksas",IF('3a+c+n'!$Q42="A",'3a+c+n'!K42,0),0)</f>
        <v>0</v>
      </c>
      <c r="L42" s="65">
        <f>IF($C$4="Attiecināmās izmaksas",IF('3a+c+n'!$Q42="A",'3a+c+n'!L42,0),0)</f>
        <v>0</v>
      </c>
      <c r="M42" s="119">
        <f>IF($C$4="Attiecināmās izmaksas",IF('3a+c+n'!$Q42="A",'3a+c+n'!M42,0),0)</f>
        <v>0</v>
      </c>
      <c r="N42" s="119">
        <f>IF($C$4="Attiecināmās izmaksas",IF('3a+c+n'!$Q42="A",'3a+c+n'!N42,0),0)</f>
        <v>0</v>
      </c>
      <c r="O42" s="119">
        <f>IF($C$4="Attiecināmās izmaksas",IF('3a+c+n'!$Q42="A",'3a+c+n'!O42,0),0)</f>
        <v>0</v>
      </c>
      <c r="P42" s="120">
        <f>IF($C$4="Attiecināmās izmaksas",IF('3a+c+n'!$Q42="A",'3a+c+n'!P42,0),0)</f>
        <v>0</v>
      </c>
    </row>
    <row r="43" spans="1:16" ht="20.399999999999999" x14ac:dyDescent="0.2">
      <c r="A43" s="51">
        <f>IF(P43=0,0,IF(COUNTBLANK(P43)=1,0,COUNTA($P$14:P43)))</f>
        <v>0</v>
      </c>
      <c r="B43" s="24" t="str">
        <f>IF($C$4="Attiecināmās izmaksas",IF('3a+c+n'!$Q43="A",'3a+c+n'!B43,0),0)</f>
        <v>13-00000</v>
      </c>
      <c r="C43" s="24" t="str">
        <f>IF($C$4="Attiecināmās izmaksas",IF('3a+c+n'!$Q43="A",'3a+c+n'!C43,0),0)</f>
        <v>Armētā slāņa apstrāde ar zemapmetuma grunti SAKRET PG vai ekvivalentu</v>
      </c>
      <c r="D43" s="24" t="str">
        <f>IF($C$4="Attiecināmās izmaksas",IF('3a+c+n'!$Q43="A",'3a+c+n'!D43,0),0)</f>
        <v>kg</v>
      </c>
      <c r="E43" s="46"/>
      <c r="F43" s="65"/>
      <c r="G43" s="119"/>
      <c r="H43" s="119">
        <f>IF($C$4="Attiecināmās izmaksas",IF('3a+c+n'!$Q43="A",'3a+c+n'!H43,0),0)</f>
        <v>0</v>
      </c>
      <c r="I43" s="119"/>
      <c r="J43" s="119"/>
      <c r="K43" s="120">
        <f>IF($C$4="Attiecināmās izmaksas",IF('3a+c+n'!$Q43="A",'3a+c+n'!K43,0),0)</f>
        <v>0</v>
      </c>
      <c r="L43" s="65">
        <f>IF($C$4="Attiecināmās izmaksas",IF('3a+c+n'!$Q43="A",'3a+c+n'!L43,0),0)</f>
        <v>0</v>
      </c>
      <c r="M43" s="119">
        <f>IF($C$4="Attiecināmās izmaksas",IF('3a+c+n'!$Q43="A",'3a+c+n'!M43,0),0)</f>
        <v>0</v>
      </c>
      <c r="N43" s="119">
        <f>IF($C$4="Attiecināmās izmaksas",IF('3a+c+n'!$Q43="A",'3a+c+n'!N43,0),0)</f>
        <v>0</v>
      </c>
      <c r="O43" s="119">
        <f>IF($C$4="Attiecināmās izmaksas",IF('3a+c+n'!$Q43="A",'3a+c+n'!O43,0),0)</f>
        <v>0</v>
      </c>
      <c r="P43" s="120">
        <f>IF($C$4="Attiecināmās izmaksas",IF('3a+c+n'!$Q43="A",'3a+c+n'!P43,0),0)</f>
        <v>0</v>
      </c>
    </row>
    <row r="44" spans="1:16" ht="30.6" x14ac:dyDescent="0.2">
      <c r="A44" s="51">
        <f>IF(P44=0,0,IF(COUNTBLANK(P44)=1,0,COUNTA($P$14:P44)))</f>
        <v>0</v>
      </c>
      <c r="B44" s="24" t="str">
        <f>IF($C$4="Attiecināmās izmaksas",IF('3a+c+n'!$Q44="A",'3a+c+n'!B44,0),0)</f>
        <v>13-00000</v>
      </c>
      <c r="C44" s="24" t="str">
        <f>IF($C$4="Attiecināmās izmaksas",IF('3a+c+n'!$Q44="A",'3a+c+n'!C44,0),0)</f>
        <v>Gatavā tonētā silikona apmetuma SAKRET SIP vai ekvivalenta iestrāde. Maksimālais grauda izmērs 2 mm. Tonis atbilstoši krāsu pasei.</v>
      </c>
      <c r="D44" s="24" t="str">
        <f>IF($C$4="Attiecināmās izmaksas",IF('3a+c+n'!$Q44="A",'3a+c+n'!D44,0),0)</f>
        <v>kg</v>
      </c>
      <c r="E44" s="46"/>
      <c r="F44" s="65"/>
      <c r="G44" s="119"/>
      <c r="H44" s="119">
        <f>IF($C$4="Attiecināmās izmaksas",IF('3a+c+n'!$Q44="A",'3a+c+n'!H44,0),0)</f>
        <v>0</v>
      </c>
      <c r="I44" s="119"/>
      <c r="J44" s="119"/>
      <c r="K44" s="120">
        <f>IF($C$4="Attiecināmās izmaksas",IF('3a+c+n'!$Q44="A",'3a+c+n'!K44,0),0)</f>
        <v>0</v>
      </c>
      <c r="L44" s="65">
        <f>IF($C$4="Attiecināmās izmaksas",IF('3a+c+n'!$Q44="A",'3a+c+n'!L44,0),0)</f>
        <v>0</v>
      </c>
      <c r="M44" s="119">
        <f>IF($C$4="Attiecināmās izmaksas",IF('3a+c+n'!$Q44="A",'3a+c+n'!M44,0),0)</f>
        <v>0</v>
      </c>
      <c r="N44" s="119">
        <f>IF($C$4="Attiecināmās izmaksas",IF('3a+c+n'!$Q44="A",'3a+c+n'!N44,0),0)</f>
        <v>0</v>
      </c>
      <c r="O44" s="119">
        <f>IF($C$4="Attiecināmās izmaksas",IF('3a+c+n'!$Q44="A",'3a+c+n'!O44,0),0)</f>
        <v>0</v>
      </c>
      <c r="P44" s="120">
        <f>IF($C$4="Attiecināmās izmaksas",IF('3a+c+n'!$Q44="A",'3a+c+n'!P44,0),0)</f>
        <v>0</v>
      </c>
    </row>
    <row r="45" spans="1:16" ht="20.399999999999999" x14ac:dyDescent="0.2">
      <c r="A45" s="51">
        <f>IF(P45=0,0,IF(COUNTBLANK(P45)=1,0,COUNTA($P$14:P45)))</f>
        <v>0</v>
      </c>
      <c r="B45" s="24" t="str">
        <f>IF($C$4="Attiecināmās izmaksas",IF('3a+c+n'!$Q45="A",'3a+c+n'!B45,0),0)</f>
        <v>13-00000</v>
      </c>
      <c r="C45" s="24" t="str">
        <f>IF($C$4="Attiecināmās izmaksas",IF('3a+c+n'!$Q45="A",'3a+c+n'!C45,0),0)</f>
        <v>Dībeļi RAWLPLUG TFIX 8S vai ekvivalenti, l=215mm</v>
      </c>
      <c r="D45" s="24" t="str">
        <f>IF($C$4="Attiecināmās izmaksas",IF('3a+c+n'!$Q45="A",'3a+c+n'!D45,0),0)</f>
        <v>gab</v>
      </c>
      <c r="E45" s="46"/>
      <c r="F45" s="65"/>
      <c r="G45" s="119"/>
      <c r="H45" s="119">
        <f>IF($C$4="Attiecināmās izmaksas",IF('3a+c+n'!$Q45="A",'3a+c+n'!H45,0),0)</f>
        <v>0</v>
      </c>
      <c r="I45" s="119"/>
      <c r="J45" s="119"/>
      <c r="K45" s="120">
        <f>IF($C$4="Attiecināmās izmaksas",IF('3a+c+n'!$Q45="A",'3a+c+n'!K45,0),0)</f>
        <v>0</v>
      </c>
      <c r="L45" s="65">
        <f>IF($C$4="Attiecināmās izmaksas",IF('3a+c+n'!$Q45="A",'3a+c+n'!L45,0),0)</f>
        <v>0</v>
      </c>
      <c r="M45" s="119">
        <f>IF($C$4="Attiecināmās izmaksas",IF('3a+c+n'!$Q45="A",'3a+c+n'!M45,0),0)</f>
        <v>0</v>
      </c>
      <c r="N45" s="119">
        <f>IF($C$4="Attiecināmās izmaksas",IF('3a+c+n'!$Q45="A",'3a+c+n'!N45,0),0)</f>
        <v>0</v>
      </c>
      <c r="O45" s="119">
        <f>IF($C$4="Attiecināmās izmaksas",IF('3a+c+n'!$Q45="A",'3a+c+n'!O45,0),0)</f>
        <v>0</v>
      </c>
      <c r="P45" s="120">
        <f>IF($C$4="Attiecināmās izmaksas",IF('3a+c+n'!$Q45="A",'3a+c+n'!P45,0),0)</f>
        <v>0</v>
      </c>
    </row>
    <row r="46" spans="1:16" x14ac:dyDescent="0.2">
      <c r="A46" s="51">
        <f>IF(P46=0,0,IF(COUNTBLANK(P46)=1,0,COUNTA($P$14:P46)))</f>
        <v>0</v>
      </c>
      <c r="B46" s="24">
        <f>IF($C$4="Attiecināmās izmaksas",IF('3a+c+n'!$Q46="A",'3a+c+n'!B46,0),0)</f>
        <v>0</v>
      </c>
      <c r="C46" s="24">
        <f>IF($C$4="Attiecināmās izmaksas",IF('3a+c+n'!$Q46="A",'3a+c+n'!C46,0),0)</f>
        <v>0</v>
      </c>
      <c r="D46" s="24">
        <f>IF($C$4="Attiecināmās izmaksas",IF('3a+c+n'!$Q46="A",'3a+c+n'!D46,0),0)</f>
        <v>0</v>
      </c>
      <c r="E46" s="46"/>
      <c r="F46" s="65"/>
      <c r="G46" s="119"/>
      <c r="H46" s="119">
        <f>IF($C$4="Attiecināmās izmaksas",IF('3a+c+n'!$Q46="A",'3a+c+n'!H46,0),0)</f>
        <v>0</v>
      </c>
      <c r="I46" s="119"/>
      <c r="J46" s="119"/>
      <c r="K46" s="120">
        <f>IF($C$4="Attiecināmās izmaksas",IF('3a+c+n'!$Q46="A",'3a+c+n'!K46,0),0)</f>
        <v>0</v>
      </c>
      <c r="L46" s="65">
        <f>IF($C$4="Attiecināmās izmaksas",IF('3a+c+n'!$Q46="A",'3a+c+n'!L46,0),0)</f>
        <v>0</v>
      </c>
      <c r="M46" s="119">
        <f>IF($C$4="Attiecināmās izmaksas",IF('3a+c+n'!$Q46="A",'3a+c+n'!M46,0),0)</f>
        <v>0</v>
      </c>
      <c r="N46" s="119">
        <f>IF($C$4="Attiecināmās izmaksas",IF('3a+c+n'!$Q46="A",'3a+c+n'!N46,0),0)</f>
        <v>0</v>
      </c>
      <c r="O46" s="119">
        <f>IF($C$4="Attiecināmās izmaksas",IF('3a+c+n'!$Q46="A",'3a+c+n'!O46,0),0)</f>
        <v>0</v>
      </c>
      <c r="P46" s="120">
        <f>IF($C$4="Attiecināmās izmaksas",IF('3a+c+n'!$Q46="A",'3a+c+n'!P46,0),0)</f>
        <v>0</v>
      </c>
    </row>
    <row r="47" spans="1:16" ht="30.6" x14ac:dyDescent="0.2">
      <c r="A47" s="51">
        <f>IF(P47=0,0,IF(COUNTBLANK(P47)=1,0,COUNTA($P$14:P47)))</f>
        <v>0</v>
      </c>
      <c r="B47" s="24" t="str">
        <f>IF($C$4="Attiecināmās izmaksas",IF('3a+c+n'!$Q47="A",'3a+c+n'!B47,0),0)</f>
        <v>13-00000</v>
      </c>
      <c r="C47" s="24" t="str">
        <f>IF($C$4="Attiecināmās izmaksas",IF('3a+c+n'!$Q47="A",'3a+c+n'!C47,0),0)</f>
        <v>Esošo margu metāla statņu attīrīšana no rūsas un krāsošana. Nepieciešamības gadījumā mainīt bojātos posmus un atjaunot metināšanas šuves.</v>
      </c>
      <c r="D47" s="24" t="str">
        <f>IF($C$4="Attiecināmās izmaksas",IF('3a+c+n'!$Q47="A",'3a+c+n'!D47,0),0)</f>
        <v>kompl</v>
      </c>
      <c r="E47" s="46"/>
      <c r="F47" s="65"/>
      <c r="G47" s="119"/>
      <c r="H47" s="119">
        <f>IF($C$4="Attiecināmās izmaksas",IF('3a+c+n'!$Q47="A",'3a+c+n'!H47,0),0)</f>
        <v>0</v>
      </c>
      <c r="I47" s="119"/>
      <c r="J47" s="119"/>
      <c r="K47" s="120">
        <f>IF($C$4="Attiecināmās izmaksas",IF('3a+c+n'!$Q47="A",'3a+c+n'!K47,0),0)</f>
        <v>0</v>
      </c>
      <c r="L47" s="65">
        <f>IF($C$4="Attiecināmās izmaksas",IF('3a+c+n'!$Q47="A",'3a+c+n'!L47,0),0)</f>
        <v>0</v>
      </c>
      <c r="M47" s="119">
        <f>IF($C$4="Attiecināmās izmaksas",IF('3a+c+n'!$Q47="A",'3a+c+n'!M47,0),0)</f>
        <v>0</v>
      </c>
      <c r="N47" s="119">
        <f>IF($C$4="Attiecināmās izmaksas",IF('3a+c+n'!$Q47="A",'3a+c+n'!N47,0),0)</f>
        <v>0</v>
      </c>
      <c r="O47" s="119">
        <f>IF($C$4="Attiecināmās izmaksas",IF('3a+c+n'!$Q47="A",'3a+c+n'!O47,0),0)</f>
        <v>0</v>
      </c>
      <c r="P47" s="120">
        <f>IF($C$4="Attiecināmās izmaksas",IF('3a+c+n'!$Q47="A",'3a+c+n'!P47,0),0)</f>
        <v>0</v>
      </c>
    </row>
    <row r="48" spans="1:16" ht="20.399999999999999" x14ac:dyDescent="0.2">
      <c r="A48" s="51">
        <f>IF(P48=0,0,IF(COUNTBLANK(P48)=1,0,COUNTA($P$14:P48)))</f>
        <v>0</v>
      </c>
      <c r="B48" s="24" t="str">
        <f>IF($C$4="Attiecināmās izmaksas",IF('3a+c+n'!$Q48="A",'3a+c+n'!B48,0),0)</f>
        <v>13-00000</v>
      </c>
      <c r="C48" s="24" t="str">
        <f>IF($C$4="Attiecināmās izmaksas",IF('3a+c+n'!$Q48="A",'3a+c+n'!C48,0),0)</f>
        <v>RUKKI T20 loksnes vai ekvivalenti t.sk. Stiprinājumi</v>
      </c>
      <c r="D48" s="24" t="str">
        <f>IF($C$4="Attiecināmās izmaksas",IF('3a+c+n'!$Q48="A",'3a+c+n'!D48,0),0)</f>
        <v>m2</v>
      </c>
      <c r="E48" s="46"/>
      <c r="F48" s="65"/>
      <c r="G48" s="119"/>
      <c r="H48" s="119">
        <f>IF($C$4="Attiecināmās izmaksas",IF('3a+c+n'!$Q48="A",'3a+c+n'!H48,0),0)</f>
        <v>0</v>
      </c>
      <c r="I48" s="119"/>
      <c r="J48" s="119"/>
      <c r="K48" s="120">
        <f>IF($C$4="Attiecināmās izmaksas",IF('3a+c+n'!$Q48="A",'3a+c+n'!K48,0),0)</f>
        <v>0</v>
      </c>
      <c r="L48" s="65">
        <f>IF($C$4="Attiecināmās izmaksas",IF('3a+c+n'!$Q48="A",'3a+c+n'!L48,0),0)</f>
        <v>0</v>
      </c>
      <c r="M48" s="119">
        <f>IF($C$4="Attiecināmās izmaksas",IF('3a+c+n'!$Q48="A",'3a+c+n'!M48,0),0)</f>
        <v>0</v>
      </c>
      <c r="N48" s="119">
        <f>IF($C$4="Attiecināmās izmaksas",IF('3a+c+n'!$Q48="A",'3a+c+n'!N48,0),0)</f>
        <v>0</v>
      </c>
      <c r="O48" s="119">
        <f>IF($C$4="Attiecināmās izmaksas",IF('3a+c+n'!$Q48="A",'3a+c+n'!O48,0),0)</f>
        <v>0</v>
      </c>
      <c r="P48" s="120">
        <f>IF($C$4="Attiecināmās izmaksas",IF('3a+c+n'!$Q48="A",'3a+c+n'!P48,0),0)</f>
        <v>0</v>
      </c>
    </row>
    <row r="49" spans="1:16" ht="20.399999999999999" x14ac:dyDescent="0.2">
      <c r="A49" s="51">
        <f>IF(P49=0,0,IF(COUNTBLANK(P49)=1,0,COUNTA($P$14:P49)))</f>
        <v>0</v>
      </c>
      <c r="B49" s="24" t="str">
        <f>IF($C$4="Attiecināmās izmaksas",IF('3a+c+n'!$Q49="A",'3a+c+n'!B49,0),0)</f>
        <v>13-00000</v>
      </c>
      <c r="C49" s="24" t="str">
        <f>IF($C$4="Attiecināmās izmaksas",IF('3a+c+n'!$Q49="A",'3a+c+n'!C49,0),0)</f>
        <v>Impregnētas koka latas 32x100mm</v>
      </c>
      <c r="D49" s="24" t="str">
        <f>IF($C$4="Attiecināmās izmaksas",IF('3a+c+n'!$Q49="A",'3a+c+n'!D49,0),0)</f>
        <v>tm</v>
      </c>
      <c r="E49" s="46"/>
      <c r="F49" s="65"/>
      <c r="G49" s="119"/>
      <c r="H49" s="119">
        <f>IF($C$4="Attiecināmās izmaksas",IF('3a+c+n'!$Q49="A",'3a+c+n'!H49,0),0)</f>
        <v>0</v>
      </c>
      <c r="I49" s="119"/>
      <c r="J49" s="119"/>
      <c r="K49" s="120">
        <f>IF($C$4="Attiecināmās izmaksas",IF('3a+c+n'!$Q49="A",'3a+c+n'!K49,0),0)</f>
        <v>0</v>
      </c>
      <c r="L49" s="65">
        <f>IF($C$4="Attiecināmās izmaksas",IF('3a+c+n'!$Q49="A",'3a+c+n'!L49,0),0)</f>
        <v>0</v>
      </c>
      <c r="M49" s="119">
        <f>IF($C$4="Attiecināmās izmaksas",IF('3a+c+n'!$Q49="A",'3a+c+n'!M49,0),0)</f>
        <v>0</v>
      </c>
      <c r="N49" s="119">
        <f>IF($C$4="Attiecināmās izmaksas",IF('3a+c+n'!$Q49="A",'3a+c+n'!N49,0),0)</f>
        <v>0</v>
      </c>
      <c r="O49" s="119">
        <f>IF($C$4="Attiecināmās izmaksas",IF('3a+c+n'!$Q49="A",'3a+c+n'!O49,0),0)</f>
        <v>0</v>
      </c>
      <c r="P49" s="120">
        <f>IF($C$4="Attiecināmās izmaksas",IF('3a+c+n'!$Q49="A",'3a+c+n'!P49,0),0)</f>
        <v>0</v>
      </c>
    </row>
    <row r="50" spans="1:16" ht="20.399999999999999" x14ac:dyDescent="0.2">
      <c r="A50" s="51">
        <f>IF(P50=0,0,IF(COUNTBLANK(P50)=1,0,COUNTA($P$14:P50)))</f>
        <v>0</v>
      </c>
      <c r="B50" s="24" t="str">
        <f>IF($C$4="Attiecināmās izmaksas",IF('3a+c+n'!$Q50="A",'3a+c+n'!B50,0),0)</f>
        <v>13-00000</v>
      </c>
      <c r="C50" s="24" t="str">
        <f>IF($C$4="Attiecināmās izmaksas",IF('3a+c+n'!$Q50="A",'3a+c+n'!C50,0),0)</f>
        <v>Impregnētas koka latas 80x100mm</v>
      </c>
      <c r="D50" s="24" t="str">
        <f>IF($C$4="Attiecināmās izmaksas",IF('3a+c+n'!$Q50="A",'3a+c+n'!D50,0),0)</f>
        <v>tm</v>
      </c>
      <c r="E50" s="46"/>
      <c r="F50" s="65"/>
      <c r="G50" s="119"/>
      <c r="H50" s="119">
        <f>IF($C$4="Attiecināmās izmaksas",IF('3a+c+n'!$Q50="A",'3a+c+n'!H50,0),0)</f>
        <v>0</v>
      </c>
      <c r="I50" s="119"/>
      <c r="J50" s="119"/>
      <c r="K50" s="120">
        <f>IF($C$4="Attiecināmās izmaksas",IF('3a+c+n'!$Q50="A",'3a+c+n'!K50,0),0)</f>
        <v>0</v>
      </c>
      <c r="L50" s="65">
        <f>IF($C$4="Attiecināmās izmaksas",IF('3a+c+n'!$Q50="A",'3a+c+n'!L50,0),0)</f>
        <v>0</v>
      </c>
      <c r="M50" s="119">
        <f>IF($C$4="Attiecināmās izmaksas",IF('3a+c+n'!$Q50="A",'3a+c+n'!M50,0),0)</f>
        <v>0</v>
      </c>
      <c r="N50" s="119">
        <f>IF($C$4="Attiecināmās izmaksas",IF('3a+c+n'!$Q50="A",'3a+c+n'!N50,0),0)</f>
        <v>0</v>
      </c>
      <c r="O50" s="119">
        <f>IF($C$4="Attiecināmās izmaksas",IF('3a+c+n'!$Q50="A",'3a+c+n'!O50,0),0)</f>
        <v>0</v>
      </c>
      <c r="P50" s="120">
        <f>IF($C$4="Attiecināmās izmaksas",IF('3a+c+n'!$Q50="A",'3a+c+n'!P50,0),0)</f>
        <v>0</v>
      </c>
    </row>
    <row r="51" spans="1:16" ht="20.399999999999999" x14ac:dyDescent="0.2">
      <c r="A51" s="51">
        <f>IF(P51=0,0,IF(COUNTBLANK(P51)=1,0,COUNTA($P$14:P51)))</f>
        <v>0</v>
      </c>
      <c r="B51" s="24" t="str">
        <f>IF($C$4="Attiecināmās izmaksas",IF('3a+c+n'!$Q51="A",'3a+c+n'!B51,0),0)</f>
        <v>13-00000</v>
      </c>
      <c r="C51" s="24" t="str">
        <f>IF($C$4="Attiecināmās izmaksas",IF('3a+c+n'!$Q51="A",'3a+c+n'!C51,0),0)</f>
        <v>Armatūras stiegras d=16mm l=450mm lodžijas margu stiprināšanai sānu sienās</v>
      </c>
      <c r="D51" s="24" t="str">
        <f>IF($C$4="Attiecināmās izmaksas",IF('3a+c+n'!$Q51="A",'3a+c+n'!D51,0),0)</f>
        <v>tm</v>
      </c>
      <c r="E51" s="46"/>
      <c r="F51" s="65"/>
      <c r="G51" s="119"/>
      <c r="H51" s="119">
        <f>IF($C$4="Attiecināmās izmaksas",IF('3a+c+n'!$Q51="A",'3a+c+n'!H51,0),0)</f>
        <v>0</v>
      </c>
      <c r="I51" s="119"/>
      <c r="J51" s="119"/>
      <c r="K51" s="120">
        <f>IF($C$4="Attiecināmās izmaksas",IF('3a+c+n'!$Q51="A",'3a+c+n'!K51,0),0)</f>
        <v>0</v>
      </c>
      <c r="L51" s="65">
        <f>IF($C$4="Attiecināmās izmaksas",IF('3a+c+n'!$Q51="A",'3a+c+n'!L51,0),0)</f>
        <v>0</v>
      </c>
      <c r="M51" s="119">
        <f>IF($C$4="Attiecināmās izmaksas",IF('3a+c+n'!$Q51="A",'3a+c+n'!M51,0),0)</f>
        <v>0</v>
      </c>
      <c r="N51" s="119">
        <f>IF($C$4="Attiecināmās izmaksas",IF('3a+c+n'!$Q51="A",'3a+c+n'!N51,0),0)</f>
        <v>0</v>
      </c>
      <c r="O51" s="119">
        <f>IF($C$4="Attiecināmās izmaksas",IF('3a+c+n'!$Q51="A",'3a+c+n'!O51,0),0)</f>
        <v>0</v>
      </c>
      <c r="P51" s="120">
        <f>IF($C$4="Attiecināmās izmaksas",IF('3a+c+n'!$Q51="A",'3a+c+n'!P51,0),0)</f>
        <v>0</v>
      </c>
    </row>
    <row r="52" spans="1:16" ht="20.399999999999999" x14ac:dyDescent="0.2">
      <c r="A52" s="51">
        <f>IF(P52=0,0,IF(COUNTBLANK(P52)=1,0,COUNTA($P$14:P52)))</f>
        <v>0</v>
      </c>
      <c r="B52" s="24" t="str">
        <f>IF($C$4="Attiecināmās izmaksas",IF('3a+c+n'!$Q52="A",'3a+c+n'!B52,0),0)</f>
        <v>13-00000</v>
      </c>
      <c r="C52" s="24" t="str">
        <f>IF($C$4="Attiecināmās izmaksas",IF('3a+c+n'!$Q52="A",'3a+c+n'!C52,0),0)</f>
        <v>Skārda nosegprofils ar rūpniecisku krāsas pārklājumu h~260-300mm</v>
      </c>
      <c r="D52" s="24" t="str">
        <f>IF($C$4="Attiecināmās izmaksas",IF('3a+c+n'!$Q52="A",'3a+c+n'!D52,0),0)</f>
        <v>tm</v>
      </c>
      <c r="E52" s="46"/>
      <c r="F52" s="65"/>
      <c r="G52" s="119"/>
      <c r="H52" s="119">
        <f>IF($C$4="Attiecināmās izmaksas",IF('3a+c+n'!$Q52="A",'3a+c+n'!H52,0),0)</f>
        <v>0</v>
      </c>
      <c r="I52" s="119"/>
      <c r="J52" s="119"/>
      <c r="K52" s="120">
        <f>IF($C$4="Attiecināmās izmaksas",IF('3a+c+n'!$Q52="A",'3a+c+n'!K52,0),0)</f>
        <v>0</v>
      </c>
      <c r="L52" s="65">
        <f>IF($C$4="Attiecināmās izmaksas",IF('3a+c+n'!$Q52="A",'3a+c+n'!L52,0),0)</f>
        <v>0</v>
      </c>
      <c r="M52" s="119">
        <f>IF($C$4="Attiecināmās izmaksas",IF('3a+c+n'!$Q52="A",'3a+c+n'!M52,0),0)</f>
        <v>0</v>
      </c>
      <c r="N52" s="119">
        <f>IF($C$4="Attiecināmās izmaksas",IF('3a+c+n'!$Q52="A",'3a+c+n'!N52,0),0)</f>
        <v>0</v>
      </c>
      <c r="O52" s="119">
        <f>IF($C$4="Attiecināmās izmaksas",IF('3a+c+n'!$Q52="A",'3a+c+n'!O52,0),0)</f>
        <v>0</v>
      </c>
      <c r="P52" s="120">
        <f>IF($C$4="Attiecināmās izmaksas",IF('3a+c+n'!$Q52="A",'3a+c+n'!P52,0),0)</f>
        <v>0</v>
      </c>
    </row>
    <row r="53" spans="1:16" ht="20.399999999999999" x14ac:dyDescent="0.2">
      <c r="A53" s="51">
        <f>IF(P53=0,0,IF(COUNTBLANK(P53)=1,0,COUNTA($P$14:P53)))</f>
        <v>0</v>
      </c>
      <c r="B53" s="24" t="str">
        <f>IF($C$4="Attiecināmās izmaksas",IF('3a+c+n'!$Q53="A",'3a+c+n'!B53,0),0)</f>
        <v>13-00000</v>
      </c>
      <c r="C53" s="24" t="str">
        <f>IF($C$4="Attiecināmās izmaksas",IF('3a+c+n'!$Q53="A",'3a+c+n'!C53,0),0)</f>
        <v>Ķīmiskie enkuri, papildus metāla plaksnītes</v>
      </c>
      <c r="D53" s="24" t="str">
        <f>IF($C$4="Attiecināmās izmaksas",IF('3a+c+n'!$Q53="A",'3a+c+n'!D53,0),0)</f>
        <v>kompl</v>
      </c>
      <c r="E53" s="46"/>
      <c r="F53" s="65"/>
      <c r="G53" s="119"/>
      <c r="H53" s="119">
        <f>IF($C$4="Attiecināmās izmaksas",IF('3a+c+n'!$Q53="A",'3a+c+n'!H53,0),0)</f>
        <v>0</v>
      </c>
      <c r="I53" s="119"/>
      <c r="J53" s="119"/>
      <c r="K53" s="120">
        <f>IF($C$4="Attiecināmās izmaksas",IF('3a+c+n'!$Q53="A",'3a+c+n'!K53,0),0)</f>
        <v>0</v>
      </c>
      <c r="L53" s="65">
        <f>IF($C$4="Attiecināmās izmaksas",IF('3a+c+n'!$Q53="A",'3a+c+n'!L53,0),0)</f>
        <v>0</v>
      </c>
      <c r="M53" s="119">
        <f>IF($C$4="Attiecināmās izmaksas",IF('3a+c+n'!$Q53="A",'3a+c+n'!M53,0),0)</f>
        <v>0</v>
      </c>
      <c r="N53" s="119">
        <f>IF($C$4="Attiecināmās izmaksas",IF('3a+c+n'!$Q53="A",'3a+c+n'!N53,0),0)</f>
        <v>0</v>
      </c>
      <c r="O53" s="119">
        <f>IF($C$4="Attiecināmās izmaksas",IF('3a+c+n'!$Q53="A",'3a+c+n'!O53,0),0)</f>
        <v>0</v>
      </c>
      <c r="P53" s="120">
        <f>IF($C$4="Attiecināmās izmaksas",IF('3a+c+n'!$Q53="A",'3a+c+n'!P53,0),0)</f>
        <v>0</v>
      </c>
    </row>
    <row r="54" spans="1:16" ht="20.399999999999999" x14ac:dyDescent="0.2">
      <c r="A54" s="51">
        <f>IF(P54=0,0,IF(COUNTBLANK(P54)=1,0,COUNTA($P$14:P54)))</f>
        <v>0</v>
      </c>
      <c r="B54" s="24" t="str">
        <f>IF($C$4="Attiecināmās izmaksas",IF('3a+c+n'!$Q54="A",'3a+c+n'!B54,0),0)</f>
        <v>13-00000</v>
      </c>
      <c r="C54" s="24" t="str">
        <f>IF($C$4="Attiecināmās izmaksas",IF('3a+c+n'!$Q54="A",'3a+c+n'!C54,0),0)</f>
        <v>HPL vai analoga fasādes apdares materiāla starpsiena  t. sk. Stiprinājumi</v>
      </c>
      <c r="D54" s="24" t="str">
        <f>IF($C$4="Attiecināmās izmaksas",IF('3a+c+n'!$Q54="A",'3a+c+n'!D54,0),0)</f>
        <v>kompl</v>
      </c>
      <c r="E54" s="46"/>
      <c r="F54" s="65"/>
      <c r="G54" s="119"/>
      <c r="H54" s="119">
        <f>IF($C$4="Attiecināmās izmaksas",IF('3a+c+n'!$Q54="A",'3a+c+n'!H54,0),0)</f>
        <v>0</v>
      </c>
      <c r="I54" s="119"/>
      <c r="J54" s="119"/>
      <c r="K54" s="120">
        <f>IF($C$4="Attiecināmās izmaksas",IF('3a+c+n'!$Q54="A",'3a+c+n'!K54,0),0)</f>
        <v>0</v>
      </c>
      <c r="L54" s="65">
        <f>IF($C$4="Attiecināmās izmaksas",IF('3a+c+n'!$Q54="A",'3a+c+n'!L54,0),0)</f>
        <v>0</v>
      </c>
      <c r="M54" s="119">
        <f>IF($C$4="Attiecināmās izmaksas",IF('3a+c+n'!$Q54="A",'3a+c+n'!M54,0),0)</f>
        <v>0</v>
      </c>
      <c r="N54" s="119">
        <f>IF($C$4="Attiecināmās izmaksas",IF('3a+c+n'!$Q54="A",'3a+c+n'!N54,0),0)</f>
        <v>0</v>
      </c>
      <c r="O54" s="119">
        <f>IF($C$4="Attiecināmās izmaksas",IF('3a+c+n'!$Q54="A",'3a+c+n'!O54,0),0)</f>
        <v>0</v>
      </c>
      <c r="P54" s="120">
        <f>IF($C$4="Attiecināmās izmaksas",IF('3a+c+n'!$Q54="A",'3a+c+n'!P54,0),0)</f>
        <v>0</v>
      </c>
    </row>
    <row r="55" spans="1:16" ht="20.399999999999999" x14ac:dyDescent="0.2">
      <c r="A55" s="51">
        <f>IF(P55=0,0,IF(COUNTBLANK(P55)=1,0,COUNTA($P$14:P55)))</f>
        <v>0</v>
      </c>
      <c r="B55" s="24" t="str">
        <f>IF($C$4="Attiecināmās izmaksas",IF('3a+c+n'!$Q55="A",'3a+c+n'!B55,0),0)</f>
        <v>13-00000</v>
      </c>
      <c r="C55" s="24" t="str">
        <f>IF($C$4="Attiecināmās izmaksas",IF('3a+c+n'!$Q55="A",'3a+c+n'!C55,0),0)</f>
        <v>Slīpumu veidojošs vieglbetona slānis lodžijas grīdas remontam</v>
      </c>
      <c r="D55" s="24" t="str">
        <f>IF($C$4="Attiecināmās izmaksas",IF('3a+c+n'!$Q55="A",'3a+c+n'!D55,0),0)</f>
        <v>m2</v>
      </c>
      <c r="E55" s="46"/>
      <c r="F55" s="65"/>
      <c r="G55" s="119"/>
      <c r="H55" s="119">
        <f>IF($C$4="Attiecināmās izmaksas",IF('3a+c+n'!$Q55="A",'3a+c+n'!H55,0),0)</f>
        <v>0</v>
      </c>
      <c r="I55" s="119"/>
      <c r="J55" s="119"/>
      <c r="K55" s="120">
        <f>IF($C$4="Attiecināmās izmaksas",IF('3a+c+n'!$Q55="A",'3a+c+n'!K55,0),0)</f>
        <v>0</v>
      </c>
      <c r="L55" s="65">
        <f>IF($C$4="Attiecināmās izmaksas",IF('3a+c+n'!$Q55="A",'3a+c+n'!L55,0),0)</f>
        <v>0</v>
      </c>
      <c r="M55" s="119">
        <f>IF($C$4="Attiecināmās izmaksas",IF('3a+c+n'!$Q55="A",'3a+c+n'!M55,0),0)</f>
        <v>0</v>
      </c>
      <c r="N55" s="119">
        <f>IF($C$4="Attiecināmās izmaksas",IF('3a+c+n'!$Q55="A",'3a+c+n'!N55,0),0)</f>
        <v>0</v>
      </c>
      <c r="O55" s="119">
        <f>IF($C$4="Attiecināmās izmaksas",IF('3a+c+n'!$Q55="A",'3a+c+n'!O55,0),0)</f>
        <v>0</v>
      </c>
      <c r="P55" s="120">
        <f>IF($C$4="Attiecināmās izmaksas",IF('3a+c+n'!$Q55="A",'3a+c+n'!P55,0),0)</f>
        <v>0</v>
      </c>
    </row>
    <row r="56" spans="1:16" x14ac:dyDescent="0.2">
      <c r="A56" s="51">
        <f>IF(P56=0,0,IF(COUNTBLANK(P56)=1,0,COUNTA($P$14:P56)))</f>
        <v>0</v>
      </c>
      <c r="B56" s="24">
        <f>IF($C$4="Attiecināmās izmaksas",IF('3a+c+n'!$Q56="A",'3a+c+n'!B56,0),0)</f>
        <v>0</v>
      </c>
      <c r="C56" s="24">
        <f>IF($C$4="Attiecināmās izmaksas",IF('3a+c+n'!$Q56="A",'3a+c+n'!C56,0),0)</f>
        <v>0</v>
      </c>
      <c r="D56" s="24">
        <f>IF($C$4="Attiecināmās izmaksas",IF('3a+c+n'!$Q56="A",'3a+c+n'!D56,0),0)</f>
        <v>0</v>
      </c>
      <c r="E56" s="46"/>
      <c r="F56" s="65"/>
      <c r="G56" s="119"/>
      <c r="H56" s="119">
        <f>IF($C$4="Attiecināmās izmaksas",IF('3a+c+n'!$Q56="A",'3a+c+n'!H56,0),0)</f>
        <v>0</v>
      </c>
      <c r="I56" s="119"/>
      <c r="J56" s="119"/>
      <c r="K56" s="120">
        <f>IF($C$4="Attiecināmās izmaksas",IF('3a+c+n'!$Q56="A",'3a+c+n'!K56,0),0)</f>
        <v>0</v>
      </c>
      <c r="L56" s="65">
        <f>IF($C$4="Attiecināmās izmaksas",IF('3a+c+n'!$Q56="A",'3a+c+n'!L56,0),0)</f>
        <v>0</v>
      </c>
      <c r="M56" s="119">
        <f>IF($C$4="Attiecināmās izmaksas",IF('3a+c+n'!$Q56="A",'3a+c+n'!M56,0),0)</f>
        <v>0</v>
      </c>
      <c r="N56" s="119">
        <f>IF($C$4="Attiecināmās izmaksas",IF('3a+c+n'!$Q56="A",'3a+c+n'!N56,0),0)</f>
        <v>0</v>
      </c>
      <c r="O56" s="119">
        <f>IF($C$4="Attiecināmās izmaksas",IF('3a+c+n'!$Q56="A",'3a+c+n'!O56,0),0)</f>
        <v>0</v>
      </c>
      <c r="P56" s="120">
        <f>IF($C$4="Attiecināmās izmaksas",IF('3a+c+n'!$Q56="A",'3a+c+n'!P56,0),0)</f>
        <v>0</v>
      </c>
    </row>
    <row r="57" spans="1:16" ht="20.399999999999999" x14ac:dyDescent="0.2">
      <c r="A57" s="51">
        <f>IF(P57=0,0,IF(COUNTBLANK(P57)=1,0,COUNTA($P$14:P57)))</f>
        <v>0</v>
      </c>
      <c r="B57" s="24" t="str">
        <f>IF($C$4="Attiecināmās izmaksas",IF('3a+c+n'!$Q57="A",'3a+c+n'!B57,0),0)</f>
        <v>13-00000</v>
      </c>
      <c r="C57" s="24" t="str">
        <f>IF($C$4="Attiecināmās izmaksas",IF('3a+c+n'!$Q57="A",'3a+c+n'!C57,0),0)</f>
        <v>Gāzbetona bloku BAUROC (Aeroc) Classic vai ekviv. Mūrēšana, t.sk. java. B=200.</v>
      </c>
      <c r="D57" s="24" t="str">
        <f>IF($C$4="Attiecināmās izmaksas",IF('3a+c+n'!$Q57="A",'3a+c+n'!D57,0),0)</f>
        <v>m3</v>
      </c>
      <c r="E57" s="46"/>
      <c r="F57" s="65"/>
      <c r="G57" s="119"/>
      <c r="H57" s="119">
        <f>IF($C$4="Attiecināmās izmaksas",IF('3a+c+n'!$Q57="A",'3a+c+n'!H57,0),0)</f>
        <v>0</v>
      </c>
      <c r="I57" s="119"/>
      <c r="J57" s="119"/>
      <c r="K57" s="120">
        <f>IF($C$4="Attiecināmās izmaksas",IF('3a+c+n'!$Q57="A",'3a+c+n'!K57,0),0)</f>
        <v>0</v>
      </c>
      <c r="L57" s="65">
        <f>IF($C$4="Attiecināmās izmaksas",IF('3a+c+n'!$Q57="A",'3a+c+n'!L57,0),0)</f>
        <v>0</v>
      </c>
      <c r="M57" s="119">
        <f>IF($C$4="Attiecināmās izmaksas",IF('3a+c+n'!$Q57="A",'3a+c+n'!M57,0),0)</f>
        <v>0</v>
      </c>
      <c r="N57" s="119">
        <f>IF($C$4="Attiecināmās izmaksas",IF('3a+c+n'!$Q57="A",'3a+c+n'!N57,0),0)</f>
        <v>0</v>
      </c>
      <c r="O57" s="119">
        <f>IF($C$4="Attiecināmās izmaksas",IF('3a+c+n'!$Q57="A",'3a+c+n'!O57,0),0)</f>
        <v>0</v>
      </c>
      <c r="P57" s="120">
        <f>IF($C$4="Attiecināmās izmaksas",IF('3a+c+n'!$Q57="A",'3a+c+n'!P57,0),0)</f>
        <v>0</v>
      </c>
    </row>
    <row r="58" spans="1:16" x14ac:dyDescent="0.2">
      <c r="A58" s="51">
        <f>IF(P58=0,0,IF(COUNTBLANK(P58)=1,0,COUNTA($P$14:P58)))</f>
        <v>0</v>
      </c>
      <c r="B58" s="24">
        <f>IF($C$4="Attiecināmās izmaksas",IF('3a+c+n'!$Q58="A",'3a+c+n'!B58,0),0)</f>
        <v>0</v>
      </c>
      <c r="C58" s="24">
        <f>IF($C$4="Attiecināmās izmaksas",IF('3a+c+n'!$Q58="A",'3a+c+n'!C58,0),0)</f>
        <v>0</v>
      </c>
      <c r="D58" s="24">
        <f>IF($C$4="Attiecināmās izmaksas",IF('3a+c+n'!$Q58="A",'3a+c+n'!D58,0),0)</f>
        <v>0</v>
      </c>
      <c r="E58" s="46"/>
      <c r="F58" s="65"/>
      <c r="G58" s="119"/>
      <c r="H58" s="119">
        <f>IF($C$4="Attiecināmās izmaksas",IF('3a+c+n'!$Q58="A",'3a+c+n'!H58,0),0)</f>
        <v>0</v>
      </c>
      <c r="I58" s="119"/>
      <c r="J58" s="119"/>
      <c r="K58" s="120">
        <f>IF($C$4="Attiecināmās izmaksas",IF('3a+c+n'!$Q58="A",'3a+c+n'!K58,0),0)</f>
        <v>0</v>
      </c>
      <c r="L58" s="65">
        <f>IF($C$4="Attiecināmās izmaksas",IF('3a+c+n'!$Q58="A",'3a+c+n'!L58,0),0)</f>
        <v>0</v>
      </c>
      <c r="M58" s="119">
        <f>IF($C$4="Attiecināmās izmaksas",IF('3a+c+n'!$Q58="A",'3a+c+n'!M58,0),0)</f>
        <v>0</v>
      </c>
      <c r="N58" s="119">
        <f>IF($C$4="Attiecināmās izmaksas",IF('3a+c+n'!$Q58="A",'3a+c+n'!N58,0),0)</f>
        <v>0</v>
      </c>
      <c r="O58" s="119">
        <f>IF($C$4="Attiecināmās izmaksas",IF('3a+c+n'!$Q58="A",'3a+c+n'!O58,0),0)</f>
        <v>0</v>
      </c>
      <c r="P58" s="120">
        <f>IF($C$4="Attiecināmās izmaksas",IF('3a+c+n'!$Q58="A",'3a+c+n'!P58,0),0)</f>
        <v>0</v>
      </c>
    </row>
    <row r="59" spans="1:16" ht="30.6" x14ac:dyDescent="0.2">
      <c r="A59" s="51">
        <f>IF(P59=0,0,IF(COUNTBLANK(P59)=1,0,COUNTA($P$14:P59)))</f>
        <v>0</v>
      </c>
      <c r="B59" s="24" t="str">
        <f>IF($C$4="Attiecināmās izmaksas",IF('3a+c+n'!$Q59="A",'3a+c+n'!B59,0),0)</f>
        <v>13-00000</v>
      </c>
      <c r="C59" s="24" t="str">
        <f>IF($C$4="Attiecināmās izmaksas",IF('3a+c+n'!$Q59="A",'3a+c+n'!C59,0),0)</f>
        <v>Siltumizolācijas materiālu stiprināšana ar līmjavu SAKRET BAK  vai ekvivalentu. Pēc nepieciešamības pirms tam virsmas gruntēšana.</v>
      </c>
      <c r="D59" s="24" t="str">
        <f>IF($C$4="Attiecināmās izmaksas",IF('3a+c+n'!$Q59="A",'3a+c+n'!D59,0),0)</f>
        <v>kg</v>
      </c>
      <c r="E59" s="46"/>
      <c r="F59" s="65"/>
      <c r="G59" s="119"/>
      <c r="H59" s="119">
        <f>IF($C$4="Attiecināmās izmaksas",IF('3a+c+n'!$Q59="A",'3a+c+n'!H59,0),0)</f>
        <v>0</v>
      </c>
      <c r="I59" s="119"/>
      <c r="J59" s="119"/>
      <c r="K59" s="120">
        <f>IF($C$4="Attiecināmās izmaksas",IF('3a+c+n'!$Q59="A",'3a+c+n'!K59,0),0)</f>
        <v>0</v>
      </c>
      <c r="L59" s="65">
        <f>IF($C$4="Attiecināmās izmaksas",IF('3a+c+n'!$Q59="A",'3a+c+n'!L59,0),0)</f>
        <v>0</v>
      </c>
      <c r="M59" s="119">
        <f>IF($C$4="Attiecināmās izmaksas",IF('3a+c+n'!$Q59="A",'3a+c+n'!M59,0),0)</f>
        <v>0</v>
      </c>
      <c r="N59" s="119">
        <f>IF($C$4="Attiecināmās izmaksas",IF('3a+c+n'!$Q59="A",'3a+c+n'!N59,0),0)</f>
        <v>0</v>
      </c>
      <c r="O59" s="119">
        <f>IF($C$4="Attiecināmās izmaksas",IF('3a+c+n'!$Q59="A",'3a+c+n'!O59,0),0)</f>
        <v>0</v>
      </c>
      <c r="P59" s="120">
        <f>IF($C$4="Attiecināmās izmaksas",IF('3a+c+n'!$Q59="A",'3a+c+n'!P59,0),0)</f>
        <v>0</v>
      </c>
    </row>
    <row r="60" spans="1:16" ht="20.399999999999999" x14ac:dyDescent="0.2">
      <c r="A60" s="51">
        <f>IF(P60=0,0,IF(COUNTBLANK(P60)=1,0,COUNTA($P$14:P60)))</f>
        <v>0</v>
      </c>
      <c r="B60" s="24" t="str">
        <f>IF($C$4="Attiecināmās izmaksas",IF('3a+c+n'!$Q60="A",'3a+c+n'!B60,0),0)</f>
        <v>13-00000</v>
      </c>
      <c r="C60" s="24" t="str">
        <f>IF($C$4="Attiecināmās izmaksas",IF('3a+c+n'!$Q60="A",'3a+c+n'!C60,0),0)</f>
        <v>Akmens vate PAROC Linio - λ&lt;=0,036 W/(mK) vai ekvivalents, b=50 mm</v>
      </c>
      <c r="D60" s="24" t="str">
        <f>IF($C$4="Attiecināmās izmaksas",IF('3a+c+n'!$Q60="A",'3a+c+n'!D60,0),0)</f>
        <v>m2</v>
      </c>
      <c r="E60" s="46"/>
      <c r="F60" s="65"/>
      <c r="G60" s="119"/>
      <c r="H60" s="119">
        <f>IF($C$4="Attiecināmās izmaksas",IF('3a+c+n'!$Q60="A",'3a+c+n'!H60,0),0)</f>
        <v>0</v>
      </c>
      <c r="I60" s="119"/>
      <c r="J60" s="119"/>
      <c r="K60" s="120">
        <f>IF($C$4="Attiecināmās izmaksas",IF('3a+c+n'!$Q60="A",'3a+c+n'!K60,0),0)</f>
        <v>0</v>
      </c>
      <c r="L60" s="65">
        <f>IF($C$4="Attiecināmās izmaksas",IF('3a+c+n'!$Q60="A",'3a+c+n'!L60,0),0)</f>
        <v>0</v>
      </c>
      <c r="M60" s="119">
        <f>IF($C$4="Attiecināmās izmaksas",IF('3a+c+n'!$Q60="A",'3a+c+n'!M60,0),0)</f>
        <v>0</v>
      </c>
      <c r="N60" s="119">
        <f>IF($C$4="Attiecināmās izmaksas",IF('3a+c+n'!$Q60="A",'3a+c+n'!N60,0),0)</f>
        <v>0</v>
      </c>
      <c r="O60" s="119">
        <f>IF($C$4="Attiecināmās izmaksas",IF('3a+c+n'!$Q60="A",'3a+c+n'!O60,0),0)</f>
        <v>0</v>
      </c>
      <c r="P60" s="120">
        <f>IF($C$4="Attiecināmās izmaksas",IF('3a+c+n'!$Q60="A",'3a+c+n'!P60,0),0)</f>
        <v>0</v>
      </c>
    </row>
    <row r="61" spans="1:16" ht="20.399999999999999" x14ac:dyDescent="0.2">
      <c r="A61" s="51">
        <f>IF(P61=0,0,IF(COUNTBLANK(P61)=1,0,COUNTA($P$14:P61)))</f>
        <v>0</v>
      </c>
      <c r="B61" s="24" t="str">
        <f>IF($C$4="Attiecināmās izmaksas",IF('3a+c+n'!$Q61="A",'3a+c+n'!B61,0),0)</f>
        <v>13-00000</v>
      </c>
      <c r="C61" s="24" t="str">
        <f>IF($C$4="Attiecināmās izmaksas",IF('3a+c+n'!$Q61="A",'3a+c+n'!C61,0),0)</f>
        <v>Armējošā slāņa iestrāde ar javas kārtu SAKRET BAK vai ekvivalentu - 1 kārtā, II mehāniskās izturības zonā</v>
      </c>
      <c r="D61" s="24" t="str">
        <f>IF($C$4="Attiecināmās izmaksas",IF('3a+c+n'!$Q61="A",'3a+c+n'!D61,0),0)</f>
        <v>kg</v>
      </c>
      <c r="E61" s="46"/>
      <c r="F61" s="65"/>
      <c r="G61" s="119"/>
      <c r="H61" s="119">
        <f>IF($C$4="Attiecināmās izmaksas",IF('3a+c+n'!$Q61="A",'3a+c+n'!H61,0),0)</f>
        <v>0</v>
      </c>
      <c r="I61" s="119"/>
      <c r="J61" s="119"/>
      <c r="K61" s="120">
        <f>IF($C$4="Attiecināmās izmaksas",IF('3a+c+n'!$Q61="A",'3a+c+n'!K61,0),0)</f>
        <v>0</v>
      </c>
      <c r="L61" s="65">
        <f>IF($C$4="Attiecināmās izmaksas",IF('3a+c+n'!$Q61="A",'3a+c+n'!L61,0),0)</f>
        <v>0</v>
      </c>
      <c r="M61" s="119">
        <f>IF($C$4="Attiecināmās izmaksas",IF('3a+c+n'!$Q61="A",'3a+c+n'!M61,0),0)</f>
        <v>0</v>
      </c>
      <c r="N61" s="119">
        <f>IF($C$4="Attiecināmās izmaksas",IF('3a+c+n'!$Q61="A",'3a+c+n'!N61,0),0)</f>
        <v>0</v>
      </c>
      <c r="O61" s="119">
        <f>IF($C$4="Attiecināmās izmaksas",IF('3a+c+n'!$Q61="A",'3a+c+n'!O61,0),0)</f>
        <v>0</v>
      </c>
      <c r="P61" s="120">
        <f>IF($C$4="Attiecināmās izmaksas",IF('3a+c+n'!$Q61="A",'3a+c+n'!P61,0),0)</f>
        <v>0</v>
      </c>
    </row>
    <row r="62" spans="1:16" ht="20.399999999999999" x14ac:dyDescent="0.2">
      <c r="A62" s="51">
        <f>IF(P62=0,0,IF(COUNTBLANK(P62)=1,0,COUNTA($P$14:P62)))</f>
        <v>0</v>
      </c>
      <c r="B62" s="24" t="str">
        <f>IF($C$4="Attiecināmās izmaksas",IF('3a+c+n'!$Q62="A",'3a+c+n'!B62,0),0)</f>
        <v>13-00000</v>
      </c>
      <c r="C62" s="24" t="str">
        <f>IF($C$4="Attiecināmās izmaksas",IF('3a+c+n'!$Q62="A",'3a+c+n'!C62,0),0)</f>
        <v xml:space="preserve">Stiklušķiedras siets SSA-1363-160 160 g/m²  - 1 kārtā, II mehāniskās izturības zonā. </v>
      </c>
      <c r="D62" s="24" t="str">
        <f>IF($C$4="Attiecināmās izmaksas",IF('3a+c+n'!$Q62="A",'3a+c+n'!D62,0),0)</f>
        <v>m2</v>
      </c>
      <c r="E62" s="46"/>
      <c r="F62" s="65"/>
      <c r="G62" s="119"/>
      <c r="H62" s="119">
        <f>IF($C$4="Attiecināmās izmaksas",IF('3a+c+n'!$Q62="A",'3a+c+n'!H62,0),0)</f>
        <v>0</v>
      </c>
      <c r="I62" s="119"/>
      <c r="J62" s="119"/>
      <c r="K62" s="120">
        <f>IF($C$4="Attiecināmās izmaksas",IF('3a+c+n'!$Q62="A",'3a+c+n'!K62,0),0)</f>
        <v>0</v>
      </c>
      <c r="L62" s="65">
        <f>IF($C$4="Attiecināmās izmaksas",IF('3a+c+n'!$Q62="A",'3a+c+n'!L62,0),0)</f>
        <v>0</v>
      </c>
      <c r="M62" s="119">
        <f>IF($C$4="Attiecināmās izmaksas",IF('3a+c+n'!$Q62="A",'3a+c+n'!M62,0),0)</f>
        <v>0</v>
      </c>
      <c r="N62" s="119">
        <f>IF($C$4="Attiecināmās izmaksas",IF('3a+c+n'!$Q62="A",'3a+c+n'!N62,0),0)</f>
        <v>0</v>
      </c>
      <c r="O62" s="119">
        <f>IF($C$4="Attiecināmās izmaksas",IF('3a+c+n'!$Q62="A",'3a+c+n'!O62,0),0)</f>
        <v>0</v>
      </c>
      <c r="P62" s="120">
        <f>IF($C$4="Attiecināmās izmaksas",IF('3a+c+n'!$Q62="A",'3a+c+n'!P62,0),0)</f>
        <v>0</v>
      </c>
    </row>
    <row r="63" spans="1:16" ht="20.399999999999999" x14ac:dyDescent="0.2">
      <c r="A63" s="51">
        <f>IF(P63=0,0,IF(COUNTBLANK(P63)=1,0,COUNTA($P$14:P63)))</f>
        <v>0</v>
      </c>
      <c r="B63" s="24" t="str">
        <f>IF($C$4="Attiecināmās izmaksas",IF('3a+c+n'!$Q63="A",'3a+c+n'!B63,0),0)</f>
        <v>13-00000</v>
      </c>
      <c r="C63" s="24" t="str">
        <f>IF($C$4="Attiecināmās izmaksas",IF('3a+c+n'!$Q63="A",'3a+c+n'!C63,0),0)</f>
        <v>Armētā slāņa apstrāde ar zemapmetuma grunti SAKRET PG vai ekvivalentu</v>
      </c>
      <c r="D63" s="24" t="str">
        <f>IF($C$4="Attiecināmās izmaksas",IF('3a+c+n'!$Q63="A",'3a+c+n'!D63,0),0)</f>
        <v>kg</v>
      </c>
      <c r="E63" s="46"/>
      <c r="F63" s="65"/>
      <c r="G63" s="119"/>
      <c r="H63" s="119">
        <f>IF($C$4="Attiecināmās izmaksas",IF('3a+c+n'!$Q63="A",'3a+c+n'!H63,0),0)</f>
        <v>0</v>
      </c>
      <c r="I63" s="119"/>
      <c r="J63" s="119"/>
      <c r="K63" s="120">
        <f>IF($C$4="Attiecināmās izmaksas",IF('3a+c+n'!$Q63="A",'3a+c+n'!K63,0),0)</f>
        <v>0</v>
      </c>
      <c r="L63" s="65">
        <f>IF($C$4="Attiecināmās izmaksas",IF('3a+c+n'!$Q63="A",'3a+c+n'!L63,0),0)</f>
        <v>0</v>
      </c>
      <c r="M63" s="119">
        <f>IF($C$4="Attiecināmās izmaksas",IF('3a+c+n'!$Q63="A",'3a+c+n'!M63,0),0)</f>
        <v>0</v>
      </c>
      <c r="N63" s="119">
        <f>IF($C$4="Attiecināmās izmaksas",IF('3a+c+n'!$Q63="A",'3a+c+n'!N63,0),0)</f>
        <v>0</v>
      </c>
      <c r="O63" s="119">
        <f>IF($C$4="Attiecināmās izmaksas",IF('3a+c+n'!$Q63="A",'3a+c+n'!O63,0),0)</f>
        <v>0</v>
      </c>
      <c r="P63" s="120">
        <f>IF($C$4="Attiecināmās izmaksas",IF('3a+c+n'!$Q63="A",'3a+c+n'!P63,0),0)</f>
        <v>0</v>
      </c>
    </row>
    <row r="64" spans="1:16" ht="30.6" x14ac:dyDescent="0.2">
      <c r="A64" s="51">
        <f>IF(P64=0,0,IF(COUNTBLANK(P64)=1,0,COUNTA($P$14:P64)))</f>
        <v>0</v>
      </c>
      <c r="B64" s="24" t="str">
        <f>IF($C$4="Attiecināmās izmaksas",IF('3a+c+n'!$Q64="A",'3a+c+n'!B64,0),0)</f>
        <v>13-00000</v>
      </c>
      <c r="C64" s="24" t="str">
        <f>IF($C$4="Attiecināmās izmaksas",IF('3a+c+n'!$Q64="A",'3a+c+n'!C64,0),0)</f>
        <v>Gatavā tonētā silikona apmetuma SAKRET SIP vai ekvivalenta iestrāde. Maksimālais grauda izmērs 2 mm. Tonis atbilstoši krāsu pasei.</v>
      </c>
      <c r="D64" s="24" t="str">
        <f>IF($C$4="Attiecināmās izmaksas",IF('3a+c+n'!$Q64="A",'3a+c+n'!D64,0),0)</f>
        <v>kg</v>
      </c>
      <c r="E64" s="46"/>
      <c r="F64" s="65"/>
      <c r="G64" s="119"/>
      <c r="H64" s="119">
        <f>IF($C$4="Attiecināmās izmaksas",IF('3a+c+n'!$Q64="A",'3a+c+n'!H64,0),0)</f>
        <v>0</v>
      </c>
      <c r="I64" s="119"/>
      <c r="J64" s="119"/>
      <c r="K64" s="120">
        <f>IF($C$4="Attiecināmās izmaksas",IF('3a+c+n'!$Q64="A",'3a+c+n'!K64,0),0)</f>
        <v>0</v>
      </c>
      <c r="L64" s="65">
        <f>IF($C$4="Attiecināmās izmaksas",IF('3a+c+n'!$Q64="A",'3a+c+n'!L64,0),0)</f>
        <v>0</v>
      </c>
      <c r="M64" s="119">
        <f>IF($C$4="Attiecināmās izmaksas",IF('3a+c+n'!$Q64="A",'3a+c+n'!M64,0),0)</f>
        <v>0</v>
      </c>
      <c r="N64" s="119">
        <f>IF($C$4="Attiecināmās izmaksas",IF('3a+c+n'!$Q64="A",'3a+c+n'!N64,0),0)</f>
        <v>0</v>
      </c>
      <c r="O64" s="119">
        <f>IF($C$4="Attiecināmās izmaksas",IF('3a+c+n'!$Q64="A",'3a+c+n'!O64,0),0)</f>
        <v>0</v>
      </c>
      <c r="P64" s="120">
        <f>IF($C$4="Attiecināmās izmaksas",IF('3a+c+n'!$Q64="A",'3a+c+n'!P64,0),0)</f>
        <v>0</v>
      </c>
    </row>
    <row r="65" spans="1:16" ht="20.399999999999999" x14ac:dyDescent="0.2">
      <c r="A65" s="51">
        <f>IF(P65=0,0,IF(COUNTBLANK(P65)=1,0,COUNTA($P$14:P65)))</f>
        <v>0</v>
      </c>
      <c r="B65" s="24" t="str">
        <f>IF($C$4="Attiecināmās izmaksas",IF('3a+c+n'!$Q65="A",'3a+c+n'!B65,0),0)</f>
        <v>13-00000</v>
      </c>
      <c r="C65" s="24" t="str">
        <f>IF($C$4="Attiecināmās izmaksas",IF('3a+c+n'!$Q65="A",'3a+c+n'!C65,0),0)</f>
        <v>Dībeļi RAWLPLUG TFIX 8S vai ekvivalenti, l=215mm</v>
      </c>
      <c r="D65" s="24" t="str">
        <f>IF($C$4="Attiecināmās izmaksas",IF('3a+c+n'!$Q65="A",'3a+c+n'!D65,0),0)</f>
        <v>gab</v>
      </c>
      <c r="E65" s="46"/>
      <c r="F65" s="65"/>
      <c r="G65" s="119"/>
      <c r="H65" s="119">
        <f>IF($C$4="Attiecināmās izmaksas",IF('3a+c+n'!$Q65="A",'3a+c+n'!H65,0),0)</f>
        <v>0</v>
      </c>
      <c r="I65" s="119"/>
      <c r="J65" s="119"/>
      <c r="K65" s="120">
        <f>IF($C$4="Attiecināmās izmaksas",IF('3a+c+n'!$Q65="A",'3a+c+n'!K65,0),0)</f>
        <v>0</v>
      </c>
      <c r="L65" s="65">
        <f>IF($C$4="Attiecināmās izmaksas",IF('3a+c+n'!$Q65="A",'3a+c+n'!L65,0),0)</f>
        <v>0</v>
      </c>
      <c r="M65" s="119">
        <f>IF($C$4="Attiecināmās izmaksas",IF('3a+c+n'!$Q65="A",'3a+c+n'!M65,0),0)</f>
        <v>0</v>
      </c>
      <c r="N65" s="119">
        <f>IF($C$4="Attiecināmās izmaksas",IF('3a+c+n'!$Q65="A",'3a+c+n'!N65,0),0)</f>
        <v>0</v>
      </c>
      <c r="O65" s="119">
        <f>IF($C$4="Attiecināmās izmaksas",IF('3a+c+n'!$Q65="A",'3a+c+n'!O65,0),0)</f>
        <v>0</v>
      </c>
      <c r="P65" s="120">
        <f>IF($C$4="Attiecināmās izmaksas",IF('3a+c+n'!$Q65="A",'3a+c+n'!P65,0),0)</f>
        <v>0</v>
      </c>
    </row>
    <row r="66" spans="1:16" x14ac:dyDescent="0.2">
      <c r="A66" s="51">
        <f>IF(P66=0,0,IF(COUNTBLANK(P66)=1,0,COUNTA($P$14:P66)))</f>
        <v>0</v>
      </c>
      <c r="B66" s="24">
        <f>IF($C$4="Attiecināmās izmaksas",IF('3a+c+n'!$Q66="A",'3a+c+n'!B66,0),0)</f>
        <v>0</v>
      </c>
      <c r="C66" s="24">
        <f>IF($C$4="Attiecināmās izmaksas",IF('3a+c+n'!$Q66="A",'3a+c+n'!C66,0),0)</f>
        <v>0</v>
      </c>
      <c r="D66" s="24">
        <f>IF($C$4="Attiecināmās izmaksas",IF('3a+c+n'!$Q66="A",'3a+c+n'!D66,0),0)</f>
        <v>0</v>
      </c>
      <c r="E66" s="46"/>
      <c r="F66" s="65"/>
      <c r="G66" s="119"/>
      <c r="H66" s="119">
        <f>IF($C$4="Attiecināmās izmaksas",IF('3a+c+n'!$Q66="A",'3a+c+n'!H66,0),0)</f>
        <v>0</v>
      </c>
      <c r="I66" s="119"/>
      <c r="J66" s="119"/>
      <c r="K66" s="120">
        <f>IF($C$4="Attiecināmās izmaksas",IF('3a+c+n'!$Q66="A",'3a+c+n'!K66,0),0)</f>
        <v>0</v>
      </c>
      <c r="L66" s="65">
        <f>IF($C$4="Attiecināmās izmaksas",IF('3a+c+n'!$Q66="A",'3a+c+n'!L66,0),0)</f>
        <v>0</v>
      </c>
      <c r="M66" s="119">
        <f>IF($C$4="Attiecināmās izmaksas",IF('3a+c+n'!$Q66="A",'3a+c+n'!M66,0),0)</f>
        <v>0</v>
      </c>
      <c r="N66" s="119">
        <f>IF($C$4="Attiecināmās izmaksas",IF('3a+c+n'!$Q66="A",'3a+c+n'!N66,0),0)</f>
        <v>0</v>
      </c>
      <c r="O66" s="119">
        <f>IF($C$4="Attiecināmās izmaksas",IF('3a+c+n'!$Q66="A",'3a+c+n'!O66,0),0)</f>
        <v>0</v>
      </c>
      <c r="P66" s="120">
        <f>IF($C$4="Attiecināmās izmaksas",IF('3a+c+n'!$Q66="A",'3a+c+n'!P66,0),0)</f>
        <v>0</v>
      </c>
    </row>
    <row r="67" spans="1:16" ht="30.6" x14ac:dyDescent="0.2">
      <c r="A67" s="51">
        <f>IF(P67=0,0,IF(COUNTBLANK(P67)=1,0,COUNTA($P$14:P67)))</f>
        <v>0</v>
      </c>
      <c r="B67" s="24" t="str">
        <f>IF($C$4="Attiecināmās izmaksas",IF('3a+c+n'!$Q67="A",'3a+c+n'!B67,0),0)</f>
        <v>13-00000</v>
      </c>
      <c r="C67" s="24" t="str">
        <f>IF($C$4="Attiecināmās izmaksas",IF('3a+c+n'!$Q67="A",'3a+c+n'!C67,0),0)</f>
        <v>Siltumizolācijas materiālu stiprināšana ar līmjavu SAKRET BAK  vai ekvivalentu. Pēc nepieciešamības pirms tam virsmas gruntēšana.</v>
      </c>
      <c r="D67" s="24" t="str">
        <f>IF($C$4="Attiecināmās izmaksas",IF('3a+c+n'!$Q67="A",'3a+c+n'!D67,0),0)</f>
        <v>kg</v>
      </c>
      <c r="E67" s="46"/>
      <c r="F67" s="65"/>
      <c r="G67" s="119"/>
      <c r="H67" s="119">
        <f>IF($C$4="Attiecināmās izmaksas",IF('3a+c+n'!$Q67="A",'3a+c+n'!H67,0),0)</f>
        <v>0</v>
      </c>
      <c r="I67" s="119"/>
      <c r="J67" s="119"/>
      <c r="K67" s="120">
        <f>IF($C$4="Attiecināmās izmaksas",IF('3a+c+n'!$Q67="A",'3a+c+n'!K67,0),0)</f>
        <v>0</v>
      </c>
      <c r="L67" s="65">
        <f>IF($C$4="Attiecināmās izmaksas",IF('3a+c+n'!$Q67="A",'3a+c+n'!L67,0),0)</f>
        <v>0</v>
      </c>
      <c r="M67" s="119">
        <f>IF($C$4="Attiecināmās izmaksas",IF('3a+c+n'!$Q67="A",'3a+c+n'!M67,0),0)</f>
        <v>0</v>
      </c>
      <c r="N67" s="119">
        <f>IF($C$4="Attiecināmās izmaksas",IF('3a+c+n'!$Q67="A",'3a+c+n'!N67,0),0)</f>
        <v>0</v>
      </c>
      <c r="O67" s="119">
        <f>IF($C$4="Attiecināmās izmaksas",IF('3a+c+n'!$Q67="A",'3a+c+n'!O67,0),0)</f>
        <v>0</v>
      </c>
      <c r="P67" s="120">
        <f>IF($C$4="Attiecināmās izmaksas",IF('3a+c+n'!$Q67="A",'3a+c+n'!P67,0),0)</f>
        <v>0</v>
      </c>
    </row>
    <row r="68" spans="1:16" ht="30.6" x14ac:dyDescent="0.2">
      <c r="A68" s="51">
        <f>IF(P68=0,0,IF(COUNTBLANK(P68)=1,0,COUNTA($P$14:P68)))</f>
        <v>0</v>
      </c>
      <c r="B68" s="24" t="str">
        <f>IF($C$4="Attiecināmās izmaksas",IF('3a+c+n'!$Q68="A",'3a+c+n'!B68,0),0)</f>
        <v>13-00000</v>
      </c>
      <c r="C68" s="24" t="str">
        <f>IF($C$4="Attiecināmās izmaksas",IF('3a+c+n'!$Q68="A",'3a+c+n'!C68,0),0)</f>
        <v>Siltumizolācijas materiāla Paroc Linio 15 vai ekvivalenta montāža - λ&lt;=0,037 W/(mK), b=30-50 mm, siltinājuma platums 400mm</v>
      </c>
      <c r="D68" s="24" t="str">
        <f>IF($C$4="Attiecināmās izmaksas",IF('3a+c+n'!$Q68="A",'3a+c+n'!D68,0),0)</f>
        <v>m2</v>
      </c>
      <c r="E68" s="46"/>
      <c r="F68" s="65"/>
      <c r="G68" s="119"/>
      <c r="H68" s="119">
        <f>IF($C$4="Attiecināmās izmaksas",IF('3a+c+n'!$Q68="A",'3a+c+n'!H68,0),0)</f>
        <v>0</v>
      </c>
      <c r="I68" s="119"/>
      <c r="J68" s="119"/>
      <c r="K68" s="120">
        <f>IF($C$4="Attiecināmās izmaksas",IF('3a+c+n'!$Q68="A",'3a+c+n'!K68,0),0)</f>
        <v>0</v>
      </c>
      <c r="L68" s="65">
        <f>IF($C$4="Attiecināmās izmaksas",IF('3a+c+n'!$Q68="A",'3a+c+n'!L68,0),0)</f>
        <v>0</v>
      </c>
      <c r="M68" s="119">
        <f>IF($C$4="Attiecināmās izmaksas",IF('3a+c+n'!$Q68="A",'3a+c+n'!M68,0),0)</f>
        <v>0</v>
      </c>
      <c r="N68" s="119">
        <f>IF($C$4="Attiecināmās izmaksas",IF('3a+c+n'!$Q68="A",'3a+c+n'!N68,0),0)</f>
        <v>0</v>
      </c>
      <c r="O68" s="119">
        <f>IF($C$4="Attiecināmās izmaksas",IF('3a+c+n'!$Q68="A",'3a+c+n'!O68,0),0)</f>
        <v>0</v>
      </c>
      <c r="P68" s="120">
        <f>IF($C$4="Attiecināmās izmaksas",IF('3a+c+n'!$Q68="A",'3a+c+n'!P68,0),0)</f>
        <v>0</v>
      </c>
    </row>
    <row r="69" spans="1:16" ht="20.399999999999999" x14ac:dyDescent="0.2">
      <c r="A69" s="51">
        <f>IF(P69=0,0,IF(COUNTBLANK(P69)=1,0,COUNTA($P$14:P69)))</f>
        <v>0</v>
      </c>
      <c r="B69" s="24" t="str">
        <f>IF($C$4="Attiecināmās izmaksas",IF('3a+c+n'!$Q69="A",'3a+c+n'!B69,0),0)</f>
        <v>13-00000</v>
      </c>
      <c r="C69" s="24" t="str">
        <f>IF($C$4="Attiecināmās izmaksas",IF('3a+c+n'!$Q69="A",'3a+c+n'!C69,0),0)</f>
        <v>Armējošā slāņa iestrāde ar javas kārtu SAKRET BAK vai ekvivalentu - 1 kārtā</v>
      </c>
      <c r="D69" s="24" t="str">
        <f>IF($C$4="Attiecināmās izmaksas",IF('3a+c+n'!$Q69="A",'3a+c+n'!D69,0),0)</f>
        <v>kg</v>
      </c>
      <c r="E69" s="46"/>
      <c r="F69" s="65"/>
      <c r="G69" s="119"/>
      <c r="H69" s="119">
        <f>IF($C$4="Attiecināmās izmaksas",IF('3a+c+n'!$Q69="A",'3a+c+n'!H69,0),0)</f>
        <v>0</v>
      </c>
      <c r="I69" s="119"/>
      <c r="J69" s="119"/>
      <c r="K69" s="120">
        <f>IF($C$4="Attiecināmās izmaksas",IF('3a+c+n'!$Q69="A",'3a+c+n'!K69,0),0)</f>
        <v>0</v>
      </c>
      <c r="L69" s="65">
        <f>IF($C$4="Attiecināmās izmaksas",IF('3a+c+n'!$Q69="A",'3a+c+n'!L69,0),0)</f>
        <v>0</v>
      </c>
      <c r="M69" s="119">
        <f>IF($C$4="Attiecināmās izmaksas",IF('3a+c+n'!$Q69="A",'3a+c+n'!M69,0),0)</f>
        <v>0</v>
      </c>
      <c r="N69" s="119">
        <f>IF($C$4="Attiecināmās izmaksas",IF('3a+c+n'!$Q69="A",'3a+c+n'!N69,0),0)</f>
        <v>0</v>
      </c>
      <c r="O69" s="119">
        <f>IF($C$4="Attiecināmās izmaksas",IF('3a+c+n'!$Q69="A",'3a+c+n'!O69,0),0)</f>
        <v>0</v>
      </c>
      <c r="P69" s="120">
        <f>IF($C$4="Attiecināmās izmaksas",IF('3a+c+n'!$Q69="A",'3a+c+n'!P69,0),0)</f>
        <v>0</v>
      </c>
    </row>
    <row r="70" spans="1:16" ht="20.399999999999999" x14ac:dyDescent="0.2">
      <c r="A70" s="51">
        <f>IF(P70=0,0,IF(COUNTBLANK(P70)=1,0,COUNTA($P$14:P70)))</f>
        <v>0</v>
      </c>
      <c r="B70" s="24" t="str">
        <f>IF($C$4="Attiecināmās izmaksas",IF('3a+c+n'!$Q70="A",'3a+c+n'!B70,0),0)</f>
        <v>13-00000</v>
      </c>
      <c r="C70" s="24" t="str">
        <f>IF($C$4="Attiecināmās izmaksas",IF('3a+c+n'!$Q70="A",'3a+c+n'!C70,0),0)</f>
        <v>Stiklušķiedras siets SSA-1363-160 160 g/m² - 1 kārtā + papildus armējošā sieta iestrāde stūros</v>
      </c>
      <c r="D70" s="24" t="str">
        <f>IF($C$4="Attiecināmās izmaksas",IF('3a+c+n'!$Q70="A",'3a+c+n'!D70,0),0)</f>
        <v>m2</v>
      </c>
      <c r="E70" s="46"/>
      <c r="F70" s="65"/>
      <c r="G70" s="119"/>
      <c r="H70" s="119">
        <f>IF($C$4="Attiecināmās izmaksas",IF('3a+c+n'!$Q70="A",'3a+c+n'!H70,0),0)</f>
        <v>0</v>
      </c>
      <c r="I70" s="119"/>
      <c r="J70" s="119"/>
      <c r="K70" s="120">
        <f>IF($C$4="Attiecināmās izmaksas",IF('3a+c+n'!$Q70="A",'3a+c+n'!K70,0),0)</f>
        <v>0</v>
      </c>
      <c r="L70" s="65">
        <f>IF($C$4="Attiecināmās izmaksas",IF('3a+c+n'!$Q70="A",'3a+c+n'!L70,0),0)</f>
        <v>0</v>
      </c>
      <c r="M70" s="119">
        <f>IF($C$4="Attiecināmās izmaksas",IF('3a+c+n'!$Q70="A",'3a+c+n'!M70,0),0)</f>
        <v>0</v>
      </c>
      <c r="N70" s="119">
        <f>IF($C$4="Attiecināmās izmaksas",IF('3a+c+n'!$Q70="A",'3a+c+n'!N70,0),0)</f>
        <v>0</v>
      </c>
      <c r="O70" s="119">
        <f>IF($C$4="Attiecināmās izmaksas",IF('3a+c+n'!$Q70="A",'3a+c+n'!O70,0),0)</f>
        <v>0</v>
      </c>
      <c r="P70" s="120">
        <f>IF($C$4="Attiecināmās izmaksas",IF('3a+c+n'!$Q70="A",'3a+c+n'!P70,0),0)</f>
        <v>0</v>
      </c>
    </row>
    <row r="71" spans="1:16" ht="20.399999999999999" x14ac:dyDescent="0.2">
      <c r="A71" s="51">
        <f>IF(P71=0,0,IF(COUNTBLANK(P71)=1,0,COUNTA($P$14:P71)))</f>
        <v>0</v>
      </c>
      <c r="B71" s="24" t="str">
        <f>IF($C$4="Attiecināmās izmaksas",IF('3a+c+n'!$Q71="A",'3a+c+n'!B71,0),0)</f>
        <v>13-00000</v>
      </c>
      <c r="C71" s="24" t="str">
        <f>IF($C$4="Attiecināmās izmaksas",IF('3a+c+n'!$Q71="A",'3a+c+n'!C71,0),0)</f>
        <v>Armētā slāņa apstrāde ar zemapmetuma grunti SAKRET PG vai ekvivalentu</v>
      </c>
      <c r="D71" s="24" t="str">
        <f>IF($C$4="Attiecināmās izmaksas",IF('3a+c+n'!$Q71="A",'3a+c+n'!D71,0),0)</f>
        <v>kg</v>
      </c>
      <c r="E71" s="46"/>
      <c r="F71" s="65"/>
      <c r="G71" s="119"/>
      <c r="H71" s="119">
        <f>IF($C$4="Attiecināmās izmaksas",IF('3a+c+n'!$Q71="A",'3a+c+n'!H71,0),0)</f>
        <v>0</v>
      </c>
      <c r="I71" s="119"/>
      <c r="J71" s="119"/>
      <c r="K71" s="120">
        <f>IF($C$4="Attiecināmās izmaksas",IF('3a+c+n'!$Q71="A",'3a+c+n'!K71,0),0)</f>
        <v>0</v>
      </c>
      <c r="L71" s="65">
        <f>IF($C$4="Attiecināmās izmaksas",IF('3a+c+n'!$Q71="A",'3a+c+n'!L71,0),0)</f>
        <v>0</v>
      </c>
      <c r="M71" s="119">
        <f>IF($C$4="Attiecināmās izmaksas",IF('3a+c+n'!$Q71="A",'3a+c+n'!M71,0),0)</f>
        <v>0</v>
      </c>
      <c r="N71" s="119">
        <f>IF($C$4="Attiecināmās izmaksas",IF('3a+c+n'!$Q71="A",'3a+c+n'!N71,0),0)</f>
        <v>0</v>
      </c>
      <c r="O71" s="119">
        <f>IF($C$4="Attiecināmās izmaksas",IF('3a+c+n'!$Q71="A",'3a+c+n'!O71,0),0)</f>
        <v>0</v>
      </c>
      <c r="P71" s="120">
        <f>IF($C$4="Attiecināmās izmaksas",IF('3a+c+n'!$Q71="A",'3a+c+n'!P71,0),0)</f>
        <v>0</v>
      </c>
    </row>
    <row r="72" spans="1:16" ht="30.6" x14ac:dyDescent="0.2">
      <c r="A72" s="51">
        <f>IF(P72=0,0,IF(COUNTBLANK(P72)=1,0,COUNTA($P$14:P72)))</f>
        <v>0</v>
      </c>
      <c r="B72" s="24" t="str">
        <f>IF($C$4="Attiecināmās izmaksas",IF('3a+c+n'!$Q72="A",'3a+c+n'!B72,0),0)</f>
        <v>13-00000</v>
      </c>
      <c r="C72" s="24" t="str">
        <f>IF($C$4="Attiecināmās izmaksas",IF('3a+c+n'!$Q72="A",'3a+c+n'!C72,0),0)</f>
        <v>Gatavā tonētā silikona apmetuma SAKRET SIP vai ekvivalenta iestrāde. Maksimālais grauda izmērs 2 mm. Tonis atbilstoši krāsu pasei.</v>
      </c>
      <c r="D72" s="24" t="str">
        <f>IF($C$4="Attiecināmās izmaksas",IF('3a+c+n'!$Q72="A",'3a+c+n'!D72,0),0)</f>
        <v>kg</v>
      </c>
      <c r="E72" s="46"/>
      <c r="F72" s="65"/>
      <c r="G72" s="119"/>
      <c r="H72" s="119">
        <f>IF($C$4="Attiecināmās izmaksas",IF('3a+c+n'!$Q72="A",'3a+c+n'!H72,0),0)</f>
        <v>0</v>
      </c>
      <c r="I72" s="119"/>
      <c r="J72" s="119"/>
      <c r="K72" s="120">
        <f>IF($C$4="Attiecināmās izmaksas",IF('3a+c+n'!$Q72="A",'3a+c+n'!K72,0),0)</f>
        <v>0</v>
      </c>
      <c r="L72" s="65">
        <f>IF($C$4="Attiecināmās izmaksas",IF('3a+c+n'!$Q72="A",'3a+c+n'!L72,0),0)</f>
        <v>0</v>
      </c>
      <c r="M72" s="119">
        <f>IF($C$4="Attiecināmās izmaksas",IF('3a+c+n'!$Q72="A",'3a+c+n'!M72,0),0)</f>
        <v>0</v>
      </c>
      <c r="N72" s="119">
        <f>IF($C$4="Attiecināmās izmaksas",IF('3a+c+n'!$Q72="A",'3a+c+n'!N72,0),0)</f>
        <v>0</v>
      </c>
      <c r="O72" s="119">
        <f>IF($C$4="Attiecināmās izmaksas",IF('3a+c+n'!$Q72="A",'3a+c+n'!O72,0),0)</f>
        <v>0</v>
      </c>
      <c r="P72" s="120">
        <f>IF($C$4="Attiecināmās izmaksas",IF('3a+c+n'!$Q72="A",'3a+c+n'!P72,0),0)</f>
        <v>0</v>
      </c>
    </row>
    <row r="73" spans="1:16" ht="20.399999999999999" x14ac:dyDescent="0.2">
      <c r="A73" s="51">
        <f>IF(P73=0,0,IF(COUNTBLANK(P73)=1,0,COUNTA($P$14:P73)))</f>
        <v>0</v>
      </c>
      <c r="B73" s="24" t="str">
        <f>IF($C$4="Attiecināmās izmaksas",IF('3a+c+n'!$Q73="A",'3a+c+n'!B73,0),0)</f>
        <v>13-00000</v>
      </c>
      <c r="C73" s="24" t="str">
        <f>IF($C$4="Attiecināmās izmaksas",IF('3a+c+n'!$Q73="A",'3a+c+n'!C73,0),0)</f>
        <v>Loga pielaiduma profila SAKRET EW 06 vai ekvivalenta iestrāde ailes sānos un augšējā daļā</v>
      </c>
      <c r="D73" s="24" t="str">
        <f>IF($C$4="Attiecināmās izmaksas",IF('3a+c+n'!$Q73="A",'3a+c+n'!D73,0),0)</f>
        <v>tm</v>
      </c>
      <c r="E73" s="46"/>
      <c r="F73" s="65"/>
      <c r="G73" s="119"/>
      <c r="H73" s="119">
        <f>IF($C$4="Attiecināmās izmaksas",IF('3a+c+n'!$Q73="A",'3a+c+n'!H73,0),0)</f>
        <v>0</v>
      </c>
      <c r="I73" s="119"/>
      <c r="J73" s="119"/>
      <c r="K73" s="120">
        <f>IF($C$4="Attiecināmās izmaksas",IF('3a+c+n'!$Q73="A",'3a+c+n'!K73,0),0)</f>
        <v>0</v>
      </c>
      <c r="L73" s="65">
        <f>IF($C$4="Attiecināmās izmaksas",IF('3a+c+n'!$Q73="A",'3a+c+n'!L73,0),0)</f>
        <v>0</v>
      </c>
      <c r="M73" s="119">
        <f>IF($C$4="Attiecināmās izmaksas",IF('3a+c+n'!$Q73="A",'3a+c+n'!M73,0),0)</f>
        <v>0</v>
      </c>
      <c r="N73" s="119">
        <f>IF($C$4="Attiecināmās izmaksas",IF('3a+c+n'!$Q73="A",'3a+c+n'!N73,0),0)</f>
        <v>0</v>
      </c>
      <c r="O73" s="119">
        <f>IF($C$4="Attiecināmās izmaksas",IF('3a+c+n'!$Q73="A",'3a+c+n'!O73,0),0)</f>
        <v>0</v>
      </c>
      <c r="P73" s="120">
        <f>IF($C$4="Attiecināmās izmaksas",IF('3a+c+n'!$Q73="A",'3a+c+n'!P73,0),0)</f>
        <v>0</v>
      </c>
    </row>
    <row r="74" spans="1:16" ht="20.399999999999999" x14ac:dyDescent="0.2">
      <c r="A74" s="51">
        <f>IF(P74=0,0,IF(COUNTBLANK(P74)=1,0,COUNTA($P$14:P74)))</f>
        <v>0</v>
      </c>
      <c r="B74" s="24" t="str">
        <f>IF($C$4="Attiecināmās izmaksas",IF('3a+c+n'!$Q74="A",'3a+c+n'!B74,0),0)</f>
        <v>13-00000</v>
      </c>
      <c r="C74" s="24" t="str">
        <f>IF($C$4="Attiecināmās izmaksas",IF('3a+c+n'!$Q74="A",'3a+c+n'!C74,0),0)</f>
        <v>Stūra profila ar lāseni SAKRET ED C(01)  vai ekvivalenta iestrāde loga augšējā daļā</v>
      </c>
      <c r="D74" s="24" t="str">
        <f>IF($C$4="Attiecināmās izmaksas",IF('3a+c+n'!$Q74="A",'3a+c+n'!D74,0),0)</f>
        <v>tm</v>
      </c>
      <c r="E74" s="46"/>
      <c r="F74" s="65"/>
      <c r="G74" s="119"/>
      <c r="H74" s="119">
        <f>IF($C$4="Attiecināmās izmaksas",IF('3a+c+n'!$Q74="A",'3a+c+n'!H74,0),0)</f>
        <v>0</v>
      </c>
      <c r="I74" s="119"/>
      <c r="J74" s="119"/>
      <c r="K74" s="120">
        <f>IF($C$4="Attiecināmās izmaksas",IF('3a+c+n'!$Q74="A",'3a+c+n'!K74,0),0)</f>
        <v>0</v>
      </c>
      <c r="L74" s="65">
        <f>IF($C$4="Attiecināmās izmaksas",IF('3a+c+n'!$Q74="A",'3a+c+n'!L74,0),0)</f>
        <v>0</v>
      </c>
      <c r="M74" s="119">
        <f>IF($C$4="Attiecināmās izmaksas",IF('3a+c+n'!$Q74="A",'3a+c+n'!M74,0),0)</f>
        <v>0</v>
      </c>
      <c r="N74" s="119">
        <f>IF($C$4="Attiecināmās izmaksas",IF('3a+c+n'!$Q74="A",'3a+c+n'!N74,0),0)</f>
        <v>0</v>
      </c>
      <c r="O74" s="119">
        <f>IF($C$4="Attiecināmās izmaksas",IF('3a+c+n'!$Q74="A",'3a+c+n'!O74,0),0)</f>
        <v>0</v>
      </c>
      <c r="P74" s="120">
        <f>IF($C$4="Attiecināmās izmaksas",IF('3a+c+n'!$Q74="A",'3a+c+n'!P74,0),0)</f>
        <v>0</v>
      </c>
    </row>
    <row r="75" spans="1:16" ht="20.399999999999999" x14ac:dyDescent="0.2">
      <c r="A75" s="51">
        <f>IF(P75=0,0,IF(COUNTBLANK(P75)=1,0,COUNTA($P$14:P75)))</f>
        <v>0</v>
      </c>
      <c r="B75" s="24" t="str">
        <f>IF($C$4="Attiecināmās izmaksas",IF('3a+c+n'!$Q75="A",'3a+c+n'!B75,0),0)</f>
        <v>13-00000</v>
      </c>
      <c r="C75" s="24" t="str">
        <f>IF($C$4="Attiecināmās izmaksas",IF('3a+c+n'!$Q75="A",'3a+c+n'!C75,0),0)</f>
        <v>Stūra profila SAKRET EC  vai ekvivalenta iestrāde loga sānos</v>
      </c>
      <c r="D75" s="24" t="str">
        <f>IF($C$4="Attiecināmās izmaksas",IF('3a+c+n'!$Q75="A",'3a+c+n'!D75,0),0)</f>
        <v>tm</v>
      </c>
      <c r="E75" s="46"/>
      <c r="F75" s="65"/>
      <c r="G75" s="119"/>
      <c r="H75" s="119">
        <f>IF($C$4="Attiecināmās izmaksas",IF('3a+c+n'!$Q75="A",'3a+c+n'!H75,0),0)</f>
        <v>0</v>
      </c>
      <c r="I75" s="119"/>
      <c r="J75" s="119"/>
      <c r="K75" s="120">
        <f>IF($C$4="Attiecināmās izmaksas",IF('3a+c+n'!$Q75="A",'3a+c+n'!K75,0),0)</f>
        <v>0</v>
      </c>
      <c r="L75" s="65">
        <f>IF($C$4="Attiecināmās izmaksas",IF('3a+c+n'!$Q75="A",'3a+c+n'!L75,0),0)</f>
        <v>0</v>
      </c>
      <c r="M75" s="119">
        <f>IF($C$4="Attiecināmās izmaksas",IF('3a+c+n'!$Q75="A",'3a+c+n'!M75,0),0)</f>
        <v>0</v>
      </c>
      <c r="N75" s="119">
        <f>IF($C$4="Attiecināmās izmaksas",IF('3a+c+n'!$Q75="A",'3a+c+n'!N75,0),0)</f>
        <v>0</v>
      </c>
      <c r="O75" s="119">
        <f>IF($C$4="Attiecināmās izmaksas",IF('3a+c+n'!$Q75="A",'3a+c+n'!O75,0),0)</f>
        <v>0</v>
      </c>
      <c r="P75" s="120">
        <f>IF($C$4="Attiecināmās izmaksas",IF('3a+c+n'!$Q75="A",'3a+c+n'!P75,0),0)</f>
        <v>0</v>
      </c>
    </row>
    <row r="76" spans="1:16" ht="20.399999999999999" x14ac:dyDescent="0.2">
      <c r="A76" s="51">
        <f>IF(P76=0,0,IF(COUNTBLANK(P76)=1,0,COUNTA($P$14:P76)))</f>
        <v>0</v>
      </c>
      <c r="B76" s="24" t="str">
        <f>IF($C$4="Attiecināmās izmaksas",IF('3a+c+n'!$Q76="A",'3a+c+n'!B76,0),0)</f>
        <v>13-00000</v>
      </c>
      <c r="C76" s="24" t="str">
        <f>IF($C$4="Attiecināmās izmaksas",IF('3a+c+n'!$Q76="A",'3a+c+n'!C76,0),0)</f>
        <v>Ārējās palodzes - karsti cinkotas tērauda loksnes, b=0.5 mm ar PURAL pārklājums montāža (b~300)</v>
      </c>
      <c r="D76" s="24" t="str">
        <f>IF($C$4="Attiecināmās izmaksas",IF('3a+c+n'!$Q76="A",'3a+c+n'!D76,0),0)</f>
        <v>tm</v>
      </c>
      <c r="E76" s="46"/>
      <c r="F76" s="65"/>
      <c r="G76" s="119"/>
      <c r="H76" s="119">
        <f>IF($C$4="Attiecināmās izmaksas",IF('3a+c+n'!$Q76="A",'3a+c+n'!H76,0),0)</f>
        <v>0</v>
      </c>
      <c r="I76" s="119"/>
      <c r="J76" s="119"/>
      <c r="K76" s="120">
        <f>IF($C$4="Attiecināmās izmaksas",IF('3a+c+n'!$Q76="A",'3a+c+n'!K76,0),0)</f>
        <v>0</v>
      </c>
      <c r="L76" s="65">
        <f>IF($C$4="Attiecināmās izmaksas",IF('3a+c+n'!$Q76="A",'3a+c+n'!L76,0),0)</f>
        <v>0</v>
      </c>
      <c r="M76" s="119">
        <f>IF($C$4="Attiecināmās izmaksas",IF('3a+c+n'!$Q76="A",'3a+c+n'!M76,0),0)</f>
        <v>0</v>
      </c>
      <c r="N76" s="119">
        <f>IF($C$4="Attiecināmās izmaksas",IF('3a+c+n'!$Q76="A",'3a+c+n'!N76,0),0)</f>
        <v>0</v>
      </c>
      <c r="O76" s="119">
        <f>IF($C$4="Attiecināmās izmaksas",IF('3a+c+n'!$Q76="A",'3a+c+n'!O76,0),0)</f>
        <v>0</v>
      </c>
      <c r="P76" s="120">
        <f>IF($C$4="Attiecināmās izmaksas",IF('3a+c+n'!$Q76="A",'3a+c+n'!P76,0),0)</f>
        <v>0</v>
      </c>
    </row>
    <row r="77" spans="1:16" ht="20.399999999999999" x14ac:dyDescent="0.2">
      <c r="A77" s="51">
        <f>IF(P77=0,0,IF(COUNTBLANK(P77)=1,0,COUNTA($P$14:P77)))</f>
        <v>0</v>
      </c>
      <c r="B77" s="24" t="str">
        <f>IF($C$4="Attiecināmās izmaksas",IF('3a+c+n'!$Q77="A",'3a+c+n'!B77,0),0)</f>
        <v>13-00000</v>
      </c>
      <c r="C77" s="24" t="str">
        <f>IF($C$4="Attiecināmās izmaksas",IF('3a+c+n'!$Q77="A",'3a+c+n'!C77,0),0)</f>
        <v>Palodzes profila ALB - EW - US vai ekvivalenta iestrāde</v>
      </c>
      <c r="D77" s="24" t="str">
        <f>IF($C$4="Attiecināmās izmaksas",IF('3a+c+n'!$Q77="A",'3a+c+n'!D77,0),0)</f>
        <v>tm</v>
      </c>
      <c r="E77" s="46"/>
      <c r="F77" s="65"/>
      <c r="G77" s="119"/>
      <c r="H77" s="119">
        <f>IF($C$4="Attiecināmās izmaksas",IF('3a+c+n'!$Q77="A",'3a+c+n'!H77,0),0)</f>
        <v>0</v>
      </c>
      <c r="I77" s="119"/>
      <c r="J77" s="119"/>
      <c r="K77" s="120">
        <f>IF($C$4="Attiecināmās izmaksas",IF('3a+c+n'!$Q77="A",'3a+c+n'!K77,0),0)</f>
        <v>0</v>
      </c>
      <c r="L77" s="65">
        <f>IF($C$4="Attiecināmās izmaksas",IF('3a+c+n'!$Q77="A",'3a+c+n'!L77,0),0)</f>
        <v>0</v>
      </c>
      <c r="M77" s="119">
        <f>IF($C$4="Attiecināmās izmaksas",IF('3a+c+n'!$Q77="A",'3a+c+n'!M77,0),0)</f>
        <v>0</v>
      </c>
      <c r="N77" s="119">
        <f>IF($C$4="Attiecināmās izmaksas",IF('3a+c+n'!$Q77="A",'3a+c+n'!N77,0),0)</f>
        <v>0</v>
      </c>
      <c r="O77" s="119">
        <f>IF($C$4="Attiecināmās izmaksas",IF('3a+c+n'!$Q77="A",'3a+c+n'!O77,0),0)</f>
        <v>0</v>
      </c>
      <c r="P77" s="120">
        <f>IF($C$4="Attiecināmās izmaksas",IF('3a+c+n'!$Q77="A",'3a+c+n'!P77,0),0)</f>
        <v>0</v>
      </c>
    </row>
    <row r="78" spans="1:16" ht="20.399999999999999" x14ac:dyDescent="0.2">
      <c r="A78" s="51">
        <f>IF(P78=0,0,IF(COUNTBLANK(P78)=1,0,COUNTA($P$14:P78)))</f>
        <v>0</v>
      </c>
      <c r="B78" s="24" t="str">
        <f>IF($C$4="Attiecināmās izmaksas",IF('3a+c+n'!$Q78="A",'3a+c+n'!B78,0),0)</f>
        <v>13-00000</v>
      </c>
      <c r="C78" s="24" t="str">
        <f>IF($C$4="Attiecināmās izmaksas",IF('3a+c+n'!$Q78="A",'3a+c+n'!C78,0),0)</f>
        <v>Ārējās palodzes sānu daļās pieslēguma profila ALB-EW-CS vai ekvivalenta iestrāde abās pusēs</v>
      </c>
      <c r="D78" s="24" t="str">
        <f>IF($C$4="Attiecināmās izmaksas",IF('3a+c+n'!$Q78="A",'3a+c+n'!D78,0),0)</f>
        <v>kompl</v>
      </c>
      <c r="E78" s="46"/>
      <c r="F78" s="65"/>
      <c r="G78" s="119"/>
      <c r="H78" s="119">
        <f>IF($C$4="Attiecināmās izmaksas",IF('3a+c+n'!$Q78="A",'3a+c+n'!H78,0),0)</f>
        <v>0</v>
      </c>
      <c r="I78" s="119"/>
      <c r="J78" s="119"/>
      <c r="K78" s="120">
        <f>IF($C$4="Attiecināmās izmaksas",IF('3a+c+n'!$Q78="A",'3a+c+n'!K78,0),0)</f>
        <v>0</v>
      </c>
      <c r="L78" s="65">
        <f>IF($C$4="Attiecināmās izmaksas",IF('3a+c+n'!$Q78="A",'3a+c+n'!L78,0),0)</f>
        <v>0</v>
      </c>
      <c r="M78" s="119">
        <f>IF($C$4="Attiecināmās izmaksas",IF('3a+c+n'!$Q78="A",'3a+c+n'!M78,0),0)</f>
        <v>0</v>
      </c>
      <c r="N78" s="119">
        <f>IF($C$4="Attiecināmās izmaksas",IF('3a+c+n'!$Q78="A",'3a+c+n'!N78,0),0)</f>
        <v>0</v>
      </c>
      <c r="O78" s="119">
        <f>IF($C$4="Attiecināmās izmaksas",IF('3a+c+n'!$Q78="A",'3a+c+n'!O78,0),0)</f>
        <v>0</v>
      </c>
      <c r="P78" s="120">
        <f>IF($C$4="Attiecināmās izmaksas",IF('3a+c+n'!$Q78="A",'3a+c+n'!P78,0),0)</f>
        <v>0</v>
      </c>
    </row>
    <row r="79" spans="1:16" x14ac:dyDescent="0.2">
      <c r="A79" s="51">
        <f>IF(P79=0,0,IF(COUNTBLANK(P79)=1,0,COUNTA($P$14:P79)))</f>
        <v>0</v>
      </c>
      <c r="B79" s="24">
        <f>IF($C$4="Attiecināmās izmaksas",IF('3a+c+n'!$Q79="A",'3a+c+n'!B79,0),0)</f>
        <v>0</v>
      </c>
      <c r="C79" s="24">
        <f>IF($C$4="Attiecināmās izmaksas",IF('3a+c+n'!$Q79="A",'3a+c+n'!C79,0),0)</f>
        <v>0</v>
      </c>
      <c r="D79" s="24">
        <f>IF($C$4="Attiecināmās izmaksas",IF('3a+c+n'!$Q79="A",'3a+c+n'!D79,0),0)</f>
        <v>0</v>
      </c>
      <c r="E79" s="46"/>
      <c r="F79" s="65"/>
      <c r="G79" s="119"/>
      <c r="H79" s="119">
        <f>IF($C$4="Attiecināmās izmaksas",IF('3a+c+n'!$Q79="A",'3a+c+n'!H79,0),0)</f>
        <v>0</v>
      </c>
      <c r="I79" s="119"/>
      <c r="J79" s="119"/>
      <c r="K79" s="120">
        <f>IF($C$4="Attiecināmās izmaksas",IF('3a+c+n'!$Q79="A",'3a+c+n'!K79,0),0)</f>
        <v>0</v>
      </c>
      <c r="L79" s="65">
        <f>IF($C$4="Attiecināmās izmaksas",IF('3a+c+n'!$Q79="A",'3a+c+n'!L79,0),0)</f>
        <v>0</v>
      </c>
      <c r="M79" s="119">
        <f>IF($C$4="Attiecināmās izmaksas",IF('3a+c+n'!$Q79="A",'3a+c+n'!M79,0),0)</f>
        <v>0</v>
      </c>
      <c r="N79" s="119">
        <f>IF($C$4="Attiecināmās izmaksas",IF('3a+c+n'!$Q79="A",'3a+c+n'!N79,0),0)</f>
        <v>0</v>
      </c>
      <c r="O79" s="119">
        <f>IF($C$4="Attiecināmās izmaksas",IF('3a+c+n'!$Q79="A",'3a+c+n'!O79,0),0)</f>
        <v>0</v>
      </c>
      <c r="P79" s="120">
        <f>IF($C$4="Attiecināmās izmaksas",IF('3a+c+n'!$Q79="A",'3a+c+n'!P79,0),0)</f>
        <v>0</v>
      </c>
    </row>
    <row r="80" spans="1:16" ht="30.6" x14ac:dyDescent="0.2">
      <c r="A80" s="51">
        <f>IF(P80=0,0,IF(COUNTBLANK(P80)=1,0,COUNTA($P$14:P80)))</f>
        <v>0</v>
      </c>
      <c r="B80" s="24" t="str">
        <f>IF($C$4="Attiecināmās izmaksas",IF('3a+c+n'!$Q80="A",'3a+c+n'!B80,0),0)</f>
        <v>13-00000</v>
      </c>
      <c r="C80" s="24" t="str">
        <f>IF($C$4="Attiecināmās izmaksas",IF('3a+c+n'!$Q80="A",'3a+c+n'!C80,0),0)</f>
        <v>Siltumizolācijas materiālu stiprināšana ar līmjavu SAKRET BAK  vai ekvivalentu. Pēc nepieciešamības pirms tam virsmas gruntēšana.</v>
      </c>
      <c r="D80" s="24" t="str">
        <f>IF($C$4="Attiecināmās izmaksas",IF('3a+c+n'!$Q80="A",'3a+c+n'!D80,0),0)</f>
        <v>kg</v>
      </c>
      <c r="E80" s="46"/>
      <c r="F80" s="65"/>
      <c r="G80" s="119"/>
      <c r="H80" s="119">
        <f>IF($C$4="Attiecināmās izmaksas",IF('3a+c+n'!$Q80="A",'3a+c+n'!H80,0),0)</f>
        <v>0</v>
      </c>
      <c r="I80" s="119"/>
      <c r="J80" s="119"/>
      <c r="K80" s="120">
        <f>IF($C$4="Attiecināmās izmaksas",IF('3a+c+n'!$Q80="A",'3a+c+n'!K80,0),0)</f>
        <v>0</v>
      </c>
      <c r="L80" s="65">
        <f>IF($C$4="Attiecināmās izmaksas",IF('3a+c+n'!$Q80="A",'3a+c+n'!L80,0),0)</f>
        <v>0</v>
      </c>
      <c r="M80" s="119">
        <f>IF($C$4="Attiecināmās izmaksas",IF('3a+c+n'!$Q80="A",'3a+c+n'!M80,0),0)</f>
        <v>0</v>
      </c>
      <c r="N80" s="119">
        <f>IF($C$4="Attiecināmās izmaksas",IF('3a+c+n'!$Q80="A",'3a+c+n'!N80,0),0)</f>
        <v>0</v>
      </c>
      <c r="O80" s="119">
        <f>IF($C$4="Attiecināmās izmaksas",IF('3a+c+n'!$Q80="A",'3a+c+n'!O80,0),0)</f>
        <v>0</v>
      </c>
      <c r="P80" s="120">
        <f>IF($C$4="Attiecināmās izmaksas",IF('3a+c+n'!$Q80="A",'3a+c+n'!P80,0),0)</f>
        <v>0</v>
      </c>
    </row>
    <row r="81" spans="1:16" ht="30.6" x14ac:dyDescent="0.2">
      <c r="A81" s="51">
        <f>IF(P81=0,0,IF(COUNTBLANK(P81)=1,0,COUNTA($P$14:P81)))</f>
        <v>0</v>
      </c>
      <c r="B81" s="24" t="str">
        <f>IF($C$4="Attiecināmās izmaksas",IF('3a+c+n'!$Q81="A",'3a+c+n'!B81,0),0)</f>
        <v>13-00000</v>
      </c>
      <c r="C81" s="24" t="str">
        <f>IF($C$4="Attiecināmās izmaksas",IF('3a+c+n'!$Q81="A",'3a+c+n'!C81,0),0)</f>
        <v>Siltumizolācijas materiāla Paroc Linio 15 vai ekvivalenta montāža - λ&lt;=0,037 W/(mK), b=30-50 mm, siltinājuma platums 100mm</v>
      </c>
      <c r="D81" s="24" t="str">
        <f>IF($C$4="Attiecināmās izmaksas",IF('3a+c+n'!$Q81="A",'3a+c+n'!D81,0),0)</f>
        <v>m2</v>
      </c>
      <c r="E81" s="46"/>
      <c r="F81" s="65"/>
      <c r="G81" s="119"/>
      <c r="H81" s="119">
        <f>IF($C$4="Attiecināmās izmaksas",IF('3a+c+n'!$Q81="A",'3a+c+n'!H81,0),0)</f>
        <v>0</v>
      </c>
      <c r="I81" s="119"/>
      <c r="J81" s="119"/>
      <c r="K81" s="120">
        <f>IF($C$4="Attiecināmās izmaksas",IF('3a+c+n'!$Q81="A",'3a+c+n'!K81,0),0)</f>
        <v>0</v>
      </c>
      <c r="L81" s="65">
        <f>IF($C$4="Attiecināmās izmaksas",IF('3a+c+n'!$Q81="A",'3a+c+n'!L81,0),0)</f>
        <v>0</v>
      </c>
      <c r="M81" s="119">
        <f>IF($C$4="Attiecināmās izmaksas",IF('3a+c+n'!$Q81="A",'3a+c+n'!M81,0),0)</f>
        <v>0</v>
      </c>
      <c r="N81" s="119">
        <f>IF($C$4="Attiecināmās izmaksas",IF('3a+c+n'!$Q81="A",'3a+c+n'!N81,0),0)</f>
        <v>0</v>
      </c>
      <c r="O81" s="119">
        <f>IF($C$4="Attiecināmās izmaksas",IF('3a+c+n'!$Q81="A",'3a+c+n'!O81,0),0)</f>
        <v>0</v>
      </c>
      <c r="P81" s="120">
        <f>IF($C$4="Attiecināmās izmaksas",IF('3a+c+n'!$Q81="A",'3a+c+n'!P81,0),0)</f>
        <v>0</v>
      </c>
    </row>
    <row r="82" spans="1:16" ht="20.399999999999999" x14ac:dyDescent="0.2">
      <c r="A82" s="51">
        <f>IF(P82=0,0,IF(COUNTBLANK(P82)=1,0,COUNTA($P$14:P82)))</f>
        <v>0</v>
      </c>
      <c r="B82" s="24" t="str">
        <f>IF($C$4="Attiecināmās izmaksas",IF('3a+c+n'!$Q82="A",'3a+c+n'!B82,0),0)</f>
        <v>13-00000</v>
      </c>
      <c r="C82" s="24" t="str">
        <f>IF($C$4="Attiecināmās izmaksas",IF('3a+c+n'!$Q82="A",'3a+c+n'!C82,0),0)</f>
        <v>Armējošā slāņa iestrāde ar javas kārtu SAKRET BAK vai ekvivalentu - 1 kārtā, II mehāniskās izturības zonā</v>
      </c>
      <c r="D82" s="24" t="str">
        <f>IF($C$4="Attiecināmās izmaksas",IF('3a+c+n'!$Q82="A",'3a+c+n'!D82,0),0)</f>
        <v>kg</v>
      </c>
      <c r="E82" s="46"/>
      <c r="F82" s="65"/>
      <c r="G82" s="119"/>
      <c r="H82" s="119">
        <f>IF($C$4="Attiecināmās izmaksas",IF('3a+c+n'!$Q82="A",'3a+c+n'!H82,0),0)</f>
        <v>0</v>
      </c>
      <c r="I82" s="119"/>
      <c r="J82" s="119"/>
      <c r="K82" s="120">
        <f>IF($C$4="Attiecināmās izmaksas",IF('3a+c+n'!$Q82="A",'3a+c+n'!K82,0),0)</f>
        <v>0</v>
      </c>
      <c r="L82" s="65">
        <f>IF($C$4="Attiecināmās izmaksas",IF('3a+c+n'!$Q82="A",'3a+c+n'!L82,0),0)</f>
        <v>0</v>
      </c>
      <c r="M82" s="119">
        <f>IF($C$4="Attiecināmās izmaksas",IF('3a+c+n'!$Q82="A",'3a+c+n'!M82,0),0)</f>
        <v>0</v>
      </c>
      <c r="N82" s="119">
        <f>IF($C$4="Attiecināmās izmaksas",IF('3a+c+n'!$Q82="A",'3a+c+n'!N82,0),0)</f>
        <v>0</v>
      </c>
      <c r="O82" s="119">
        <f>IF($C$4="Attiecināmās izmaksas",IF('3a+c+n'!$Q82="A",'3a+c+n'!O82,0),0)</f>
        <v>0</v>
      </c>
      <c r="P82" s="120">
        <f>IF($C$4="Attiecināmās izmaksas",IF('3a+c+n'!$Q82="A",'3a+c+n'!P82,0),0)</f>
        <v>0</v>
      </c>
    </row>
    <row r="83" spans="1:16" ht="20.399999999999999" x14ac:dyDescent="0.2">
      <c r="A83" s="51">
        <f>IF(P83=0,0,IF(COUNTBLANK(P83)=1,0,COUNTA($P$14:P83)))</f>
        <v>0</v>
      </c>
      <c r="B83" s="24" t="str">
        <f>IF($C$4="Attiecināmās izmaksas",IF('3a+c+n'!$Q83="A",'3a+c+n'!B83,0),0)</f>
        <v>13-00000</v>
      </c>
      <c r="C83" s="24" t="str">
        <f>IF($C$4="Attiecināmās izmaksas",IF('3a+c+n'!$Q83="A",'3a+c+n'!C83,0),0)</f>
        <v>Stiklušķiedras siets SSA-1363-160 160 g/m² - 1 kārtā + papildus armējošā sieta iestrāde stūros</v>
      </c>
      <c r="D83" s="24" t="str">
        <f>IF($C$4="Attiecināmās izmaksas",IF('3a+c+n'!$Q83="A",'3a+c+n'!D83,0),0)</f>
        <v>m2</v>
      </c>
      <c r="E83" s="46"/>
      <c r="F83" s="65"/>
      <c r="G83" s="119"/>
      <c r="H83" s="119">
        <f>IF($C$4="Attiecināmās izmaksas",IF('3a+c+n'!$Q83="A",'3a+c+n'!H83,0),0)</f>
        <v>0</v>
      </c>
      <c r="I83" s="119"/>
      <c r="J83" s="119"/>
      <c r="K83" s="120">
        <f>IF($C$4="Attiecināmās izmaksas",IF('3a+c+n'!$Q83="A",'3a+c+n'!K83,0),0)</f>
        <v>0</v>
      </c>
      <c r="L83" s="65">
        <f>IF($C$4="Attiecināmās izmaksas",IF('3a+c+n'!$Q83="A",'3a+c+n'!L83,0),0)</f>
        <v>0</v>
      </c>
      <c r="M83" s="119">
        <f>IF($C$4="Attiecināmās izmaksas",IF('3a+c+n'!$Q83="A",'3a+c+n'!M83,0),0)</f>
        <v>0</v>
      </c>
      <c r="N83" s="119">
        <f>IF($C$4="Attiecināmās izmaksas",IF('3a+c+n'!$Q83="A",'3a+c+n'!N83,0),0)</f>
        <v>0</v>
      </c>
      <c r="O83" s="119">
        <f>IF($C$4="Attiecināmās izmaksas",IF('3a+c+n'!$Q83="A",'3a+c+n'!O83,0),0)</f>
        <v>0</v>
      </c>
      <c r="P83" s="120">
        <f>IF($C$4="Attiecināmās izmaksas",IF('3a+c+n'!$Q83="A",'3a+c+n'!P83,0),0)</f>
        <v>0</v>
      </c>
    </row>
    <row r="84" spans="1:16" ht="20.399999999999999" x14ac:dyDescent="0.2">
      <c r="A84" s="51">
        <f>IF(P84=0,0,IF(COUNTBLANK(P84)=1,0,COUNTA($P$14:P84)))</f>
        <v>0</v>
      </c>
      <c r="B84" s="24" t="str">
        <f>IF($C$4="Attiecināmās izmaksas",IF('3a+c+n'!$Q84="A",'3a+c+n'!B84,0),0)</f>
        <v>13-00000</v>
      </c>
      <c r="C84" s="24" t="str">
        <f>IF($C$4="Attiecināmās izmaksas",IF('3a+c+n'!$Q84="A",'3a+c+n'!C84,0),0)</f>
        <v>Armētā slāņa apstrāde ar zemapmetuma grunti SAKRET PG vai ekvivalentu</v>
      </c>
      <c r="D84" s="24" t="str">
        <f>IF($C$4="Attiecināmās izmaksas",IF('3a+c+n'!$Q84="A",'3a+c+n'!D84,0),0)</f>
        <v>kg</v>
      </c>
      <c r="E84" s="46"/>
      <c r="F84" s="65"/>
      <c r="G84" s="119"/>
      <c r="H84" s="119">
        <f>IF($C$4="Attiecināmās izmaksas",IF('3a+c+n'!$Q84="A",'3a+c+n'!H84,0),0)</f>
        <v>0</v>
      </c>
      <c r="I84" s="119"/>
      <c r="J84" s="119"/>
      <c r="K84" s="120">
        <f>IF($C$4="Attiecināmās izmaksas",IF('3a+c+n'!$Q84="A",'3a+c+n'!K84,0),0)</f>
        <v>0</v>
      </c>
      <c r="L84" s="65">
        <f>IF($C$4="Attiecināmās izmaksas",IF('3a+c+n'!$Q84="A",'3a+c+n'!L84,0),0)</f>
        <v>0</v>
      </c>
      <c r="M84" s="119">
        <f>IF($C$4="Attiecināmās izmaksas",IF('3a+c+n'!$Q84="A",'3a+c+n'!M84,0),0)</f>
        <v>0</v>
      </c>
      <c r="N84" s="119">
        <f>IF($C$4="Attiecināmās izmaksas",IF('3a+c+n'!$Q84="A",'3a+c+n'!N84,0),0)</f>
        <v>0</v>
      </c>
      <c r="O84" s="119">
        <f>IF($C$4="Attiecināmās izmaksas",IF('3a+c+n'!$Q84="A",'3a+c+n'!O84,0),0)</f>
        <v>0</v>
      </c>
      <c r="P84" s="120">
        <f>IF($C$4="Attiecināmās izmaksas",IF('3a+c+n'!$Q84="A",'3a+c+n'!P84,0),0)</f>
        <v>0</v>
      </c>
    </row>
    <row r="85" spans="1:16" ht="30.6" x14ac:dyDescent="0.2">
      <c r="A85" s="51">
        <f>IF(P85=0,0,IF(COUNTBLANK(P85)=1,0,COUNTA($P$14:P85)))</f>
        <v>0</v>
      </c>
      <c r="B85" s="24" t="str">
        <f>IF($C$4="Attiecināmās izmaksas",IF('3a+c+n'!$Q85="A",'3a+c+n'!B85,0),0)</f>
        <v>13-00000</v>
      </c>
      <c r="C85" s="24" t="str">
        <f>IF($C$4="Attiecināmās izmaksas",IF('3a+c+n'!$Q85="A",'3a+c+n'!C85,0),0)</f>
        <v xml:space="preserve">Gatavā tonētā silikona apmetuma SAKRET SIP vai ekvivalenta iestrāde. Maksimālais grauda izmērs 2 mm. Tonis atbilstoši krāsu pasei. </v>
      </c>
      <c r="D85" s="24" t="str">
        <f>IF($C$4="Attiecināmās izmaksas",IF('3a+c+n'!$Q85="A",'3a+c+n'!D85,0),0)</f>
        <v>kg</v>
      </c>
      <c r="E85" s="46"/>
      <c r="F85" s="65"/>
      <c r="G85" s="119"/>
      <c r="H85" s="119">
        <f>IF($C$4="Attiecināmās izmaksas",IF('3a+c+n'!$Q85="A",'3a+c+n'!H85,0),0)</f>
        <v>0</v>
      </c>
      <c r="I85" s="119"/>
      <c r="J85" s="119"/>
      <c r="K85" s="120">
        <f>IF($C$4="Attiecināmās izmaksas",IF('3a+c+n'!$Q85="A",'3a+c+n'!K85,0),0)</f>
        <v>0</v>
      </c>
      <c r="L85" s="65">
        <f>IF($C$4="Attiecināmās izmaksas",IF('3a+c+n'!$Q85="A",'3a+c+n'!L85,0),0)</f>
        <v>0</v>
      </c>
      <c r="M85" s="119">
        <f>IF($C$4="Attiecināmās izmaksas",IF('3a+c+n'!$Q85="A",'3a+c+n'!M85,0),0)</f>
        <v>0</v>
      </c>
      <c r="N85" s="119">
        <f>IF($C$4="Attiecināmās izmaksas",IF('3a+c+n'!$Q85="A",'3a+c+n'!N85,0),0)</f>
        <v>0</v>
      </c>
      <c r="O85" s="119">
        <f>IF($C$4="Attiecināmās izmaksas",IF('3a+c+n'!$Q85="A",'3a+c+n'!O85,0),0)</f>
        <v>0</v>
      </c>
      <c r="P85" s="120">
        <f>IF($C$4="Attiecināmās izmaksas",IF('3a+c+n'!$Q85="A",'3a+c+n'!P85,0),0)</f>
        <v>0</v>
      </c>
    </row>
    <row r="86" spans="1:16" ht="20.399999999999999" x14ac:dyDescent="0.2">
      <c r="A86" s="51">
        <f>IF(P86=0,0,IF(COUNTBLANK(P86)=1,0,COUNTA($P$14:P86)))</f>
        <v>0</v>
      </c>
      <c r="B86" s="24" t="str">
        <f>IF($C$4="Attiecināmās izmaksas",IF('3a+c+n'!$Q86="A",'3a+c+n'!B86,0),0)</f>
        <v>13-00000</v>
      </c>
      <c r="C86" s="24" t="str">
        <f>IF($C$4="Attiecināmās izmaksas",IF('3a+c+n'!$Q86="A",'3a+c+n'!C86,0),0)</f>
        <v>Pielaiduma profila SAKRET EW 06 vai ekvivalenta iestrāde ailes sānos un augšējā daļā</v>
      </c>
      <c r="D86" s="24" t="str">
        <f>IF($C$4="Attiecināmās izmaksas",IF('3a+c+n'!$Q86="A",'3a+c+n'!D86,0),0)</f>
        <v>tm</v>
      </c>
      <c r="E86" s="46"/>
      <c r="F86" s="65"/>
      <c r="G86" s="119"/>
      <c r="H86" s="119">
        <f>IF($C$4="Attiecināmās izmaksas",IF('3a+c+n'!$Q86="A",'3a+c+n'!H86,0),0)</f>
        <v>0</v>
      </c>
      <c r="I86" s="119"/>
      <c r="J86" s="119"/>
      <c r="K86" s="120">
        <f>IF($C$4="Attiecināmās izmaksas",IF('3a+c+n'!$Q86="A",'3a+c+n'!K86,0),0)</f>
        <v>0</v>
      </c>
      <c r="L86" s="65">
        <f>IF($C$4="Attiecināmās izmaksas",IF('3a+c+n'!$Q86="A",'3a+c+n'!L86,0),0)</f>
        <v>0</v>
      </c>
      <c r="M86" s="119">
        <f>IF($C$4="Attiecināmās izmaksas",IF('3a+c+n'!$Q86="A",'3a+c+n'!M86,0),0)</f>
        <v>0</v>
      </c>
      <c r="N86" s="119">
        <f>IF($C$4="Attiecināmās izmaksas",IF('3a+c+n'!$Q86="A",'3a+c+n'!N86,0),0)</f>
        <v>0</v>
      </c>
      <c r="O86" s="119">
        <f>IF($C$4="Attiecināmās izmaksas",IF('3a+c+n'!$Q86="A",'3a+c+n'!O86,0),0)</f>
        <v>0</v>
      </c>
      <c r="P86" s="120">
        <f>IF($C$4="Attiecināmās izmaksas",IF('3a+c+n'!$Q86="A",'3a+c+n'!P86,0),0)</f>
        <v>0</v>
      </c>
    </row>
    <row r="87" spans="1:16" ht="20.399999999999999" x14ac:dyDescent="0.2">
      <c r="A87" s="51">
        <f>IF(P87=0,0,IF(COUNTBLANK(P87)=1,0,COUNTA($P$14:P87)))</f>
        <v>0</v>
      </c>
      <c r="B87" s="24" t="str">
        <f>IF($C$4="Attiecināmās izmaksas",IF('3a+c+n'!$Q87="A",'3a+c+n'!B87,0),0)</f>
        <v>13-00000</v>
      </c>
      <c r="C87" s="24" t="str">
        <f>IF($C$4="Attiecināmās izmaksas",IF('3a+c+n'!$Q87="A",'3a+c+n'!C87,0),0)</f>
        <v>Stūra profila ar lāseni SAKRET ED C(01)  vai ekvivalenta iestrāde durvju augšējā daļā</v>
      </c>
      <c r="D87" s="24" t="str">
        <f>IF($C$4="Attiecināmās izmaksas",IF('3a+c+n'!$Q87="A",'3a+c+n'!D87,0),0)</f>
        <v>tm</v>
      </c>
      <c r="E87" s="46"/>
      <c r="F87" s="65"/>
      <c r="G87" s="119"/>
      <c r="H87" s="119">
        <f>IF($C$4="Attiecināmās izmaksas",IF('3a+c+n'!$Q87="A",'3a+c+n'!H87,0),0)</f>
        <v>0</v>
      </c>
      <c r="I87" s="119"/>
      <c r="J87" s="119"/>
      <c r="K87" s="120">
        <f>IF($C$4="Attiecināmās izmaksas",IF('3a+c+n'!$Q87="A",'3a+c+n'!K87,0),0)</f>
        <v>0</v>
      </c>
      <c r="L87" s="65">
        <f>IF($C$4="Attiecināmās izmaksas",IF('3a+c+n'!$Q87="A",'3a+c+n'!L87,0),0)</f>
        <v>0</v>
      </c>
      <c r="M87" s="119">
        <f>IF($C$4="Attiecināmās izmaksas",IF('3a+c+n'!$Q87="A",'3a+c+n'!M87,0),0)</f>
        <v>0</v>
      </c>
      <c r="N87" s="119">
        <f>IF($C$4="Attiecināmās izmaksas",IF('3a+c+n'!$Q87="A",'3a+c+n'!N87,0),0)</f>
        <v>0</v>
      </c>
      <c r="O87" s="119">
        <f>IF($C$4="Attiecināmās izmaksas",IF('3a+c+n'!$Q87="A",'3a+c+n'!O87,0),0)</f>
        <v>0</v>
      </c>
      <c r="P87" s="120">
        <f>IF($C$4="Attiecināmās izmaksas",IF('3a+c+n'!$Q87="A",'3a+c+n'!P87,0),0)</f>
        <v>0</v>
      </c>
    </row>
    <row r="88" spans="1:16" ht="20.399999999999999" x14ac:dyDescent="0.2">
      <c r="A88" s="51">
        <f>IF(P88=0,0,IF(COUNTBLANK(P88)=1,0,COUNTA($P$14:P88)))</f>
        <v>0</v>
      </c>
      <c r="B88" s="24" t="str">
        <f>IF($C$4="Attiecināmās izmaksas",IF('3a+c+n'!$Q88="A",'3a+c+n'!B88,0),0)</f>
        <v>13-00000</v>
      </c>
      <c r="C88" s="24" t="str">
        <f>IF($C$4="Attiecināmās izmaksas",IF('3a+c+n'!$Q88="A",'3a+c+n'!C88,0),0)</f>
        <v>Stūra profila SAKRET EC  vai ekvivalenta iestrāde durvju sānos</v>
      </c>
      <c r="D88" s="24" t="str">
        <f>IF($C$4="Attiecināmās izmaksas",IF('3a+c+n'!$Q88="A",'3a+c+n'!D88,0),0)</f>
        <v>tm</v>
      </c>
      <c r="E88" s="46"/>
      <c r="F88" s="65"/>
      <c r="G88" s="119"/>
      <c r="H88" s="119">
        <f>IF($C$4="Attiecināmās izmaksas",IF('3a+c+n'!$Q88="A",'3a+c+n'!H88,0),0)</f>
        <v>0</v>
      </c>
      <c r="I88" s="119"/>
      <c r="J88" s="119"/>
      <c r="K88" s="120">
        <f>IF($C$4="Attiecināmās izmaksas",IF('3a+c+n'!$Q88="A",'3a+c+n'!K88,0),0)</f>
        <v>0</v>
      </c>
      <c r="L88" s="65">
        <f>IF($C$4="Attiecināmās izmaksas",IF('3a+c+n'!$Q88="A",'3a+c+n'!L88,0),0)</f>
        <v>0</v>
      </c>
      <c r="M88" s="119">
        <f>IF($C$4="Attiecināmās izmaksas",IF('3a+c+n'!$Q88="A",'3a+c+n'!M88,0),0)</f>
        <v>0</v>
      </c>
      <c r="N88" s="119">
        <f>IF($C$4="Attiecināmās izmaksas",IF('3a+c+n'!$Q88="A",'3a+c+n'!N88,0),0)</f>
        <v>0</v>
      </c>
      <c r="O88" s="119">
        <f>IF($C$4="Attiecināmās izmaksas",IF('3a+c+n'!$Q88="A",'3a+c+n'!O88,0),0)</f>
        <v>0</v>
      </c>
      <c r="P88" s="120">
        <f>IF($C$4="Attiecināmās izmaksas",IF('3a+c+n'!$Q88="A",'3a+c+n'!P88,0),0)</f>
        <v>0</v>
      </c>
    </row>
    <row r="89" spans="1:16" x14ac:dyDescent="0.2">
      <c r="A89" s="51">
        <f>IF(P89=0,0,IF(COUNTBLANK(P89)=1,0,COUNTA($P$14:P89)))</f>
        <v>0</v>
      </c>
      <c r="B89" s="24">
        <f>IF($C$4="Attiecināmās izmaksas",IF('3a+c+n'!$Q89="A",'3a+c+n'!B89,0),0)</f>
        <v>0</v>
      </c>
      <c r="C89" s="24">
        <f>IF($C$4="Attiecināmās izmaksas",IF('3a+c+n'!$Q89="A",'3a+c+n'!C89,0),0)</f>
        <v>0</v>
      </c>
      <c r="D89" s="24">
        <f>IF($C$4="Attiecināmās izmaksas",IF('3a+c+n'!$Q89="A",'3a+c+n'!D89,0),0)</f>
        <v>0</v>
      </c>
      <c r="E89" s="46"/>
      <c r="F89" s="65"/>
      <c r="G89" s="119"/>
      <c r="H89" s="119">
        <f>IF($C$4="Attiecināmās izmaksas",IF('3a+c+n'!$Q89="A",'3a+c+n'!H89,0),0)</f>
        <v>0</v>
      </c>
      <c r="I89" s="119"/>
      <c r="J89" s="119"/>
      <c r="K89" s="120">
        <f>IF($C$4="Attiecināmās izmaksas",IF('3a+c+n'!$Q89="A",'3a+c+n'!K89,0),0)</f>
        <v>0</v>
      </c>
      <c r="L89" s="65">
        <f>IF($C$4="Attiecināmās izmaksas",IF('3a+c+n'!$Q89="A",'3a+c+n'!L89,0),0)</f>
        <v>0</v>
      </c>
      <c r="M89" s="119">
        <f>IF($C$4="Attiecināmās izmaksas",IF('3a+c+n'!$Q89="A",'3a+c+n'!M89,0),0)</f>
        <v>0</v>
      </c>
      <c r="N89" s="119">
        <f>IF($C$4="Attiecināmās izmaksas",IF('3a+c+n'!$Q89="A",'3a+c+n'!N89,0),0)</f>
        <v>0</v>
      </c>
      <c r="O89" s="119">
        <f>IF($C$4="Attiecināmās izmaksas",IF('3a+c+n'!$Q89="A",'3a+c+n'!O89,0),0)</f>
        <v>0</v>
      </c>
      <c r="P89" s="120">
        <f>IF($C$4="Attiecināmās izmaksas",IF('3a+c+n'!$Q89="A",'3a+c+n'!P89,0),0)</f>
        <v>0</v>
      </c>
    </row>
    <row r="90" spans="1:16" ht="20.399999999999999" x14ac:dyDescent="0.2">
      <c r="A90" s="51">
        <f>IF(P90=0,0,IF(COUNTBLANK(P90)=1,0,COUNTA($P$14:P90)))</f>
        <v>0</v>
      </c>
      <c r="B90" s="24" t="str">
        <f>IF($C$4="Attiecināmās izmaksas",IF('3a+c+n'!$Q90="A",'3a+c+n'!B90,0),0)</f>
        <v>13-00000</v>
      </c>
      <c r="C90" s="24" t="str">
        <f>IF($C$4="Attiecināmās izmaksas",IF('3a+c+n'!$Q90="A",'3a+c+n'!C90,0),0)</f>
        <v xml:space="preserve">Stūra profilu un stūra profilu ar lāseni iestrāde fasādes daļās, kur veidojas stūri, pārkares u.tml.  </v>
      </c>
      <c r="D90" s="24" t="str">
        <f>IF($C$4="Attiecināmās izmaksas",IF('3a+c+n'!$Q90="A",'3a+c+n'!D90,0),0)</f>
        <v>kompl</v>
      </c>
      <c r="E90" s="46"/>
      <c r="F90" s="65"/>
      <c r="G90" s="119"/>
      <c r="H90" s="119">
        <f>IF($C$4="Attiecināmās izmaksas",IF('3a+c+n'!$Q90="A",'3a+c+n'!H90,0),0)</f>
        <v>0</v>
      </c>
      <c r="I90" s="119"/>
      <c r="J90" s="119"/>
      <c r="K90" s="120">
        <f>IF($C$4="Attiecināmās izmaksas",IF('3a+c+n'!$Q90="A",'3a+c+n'!K90,0),0)</f>
        <v>0</v>
      </c>
      <c r="L90" s="65">
        <f>IF($C$4="Attiecināmās izmaksas",IF('3a+c+n'!$Q90="A",'3a+c+n'!L90,0),0)</f>
        <v>0</v>
      </c>
      <c r="M90" s="119">
        <f>IF($C$4="Attiecināmās izmaksas",IF('3a+c+n'!$Q90="A",'3a+c+n'!M90,0),0)</f>
        <v>0</v>
      </c>
      <c r="N90" s="119">
        <f>IF($C$4="Attiecināmās izmaksas",IF('3a+c+n'!$Q90="A",'3a+c+n'!N90,0),0)</f>
        <v>0</v>
      </c>
      <c r="O90" s="119">
        <f>IF($C$4="Attiecināmās izmaksas",IF('3a+c+n'!$Q90="A",'3a+c+n'!O90,0),0)</f>
        <v>0</v>
      </c>
      <c r="P90" s="120">
        <f>IF($C$4="Attiecināmās izmaksas",IF('3a+c+n'!$Q90="A",'3a+c+n'!P90,0),0)</f>
        <v>0</v>
      </c>
    </row>
    <row r="91" spans="1:16" ht="40.799999999999997" x14ac:dyDescent="0.2">
      <c r="A91" s="51">
        <f>IF(P91=0,0,IF(COUNTBLANK(P91)=1,0,COUNTA($P$14:P91)))</f>
        <v>0</v>
      </c>
      <c r="B91" s="24" t="str">
        <f>IF($C$4="Attiecināmās izmaksas",IF('3a+c+n'!$Q91="A",'3a+c+n'!B91,0),0)</f>
        <v>13-00000</v>
      </c>
      <c r="C91" s="24" t="str">
        <f>IF($C$4="Attiecināmās izmaksas",IF('3a+c+n'!$Q91="A",'3a+c+n'!C91,0),0)</f>
        <v>Poliuretāna hermētiķa iestrāde savienojuma vietās (siltināmā daļa/ nesiltināmā daļa), t.sk. lodžiju griestu savienojums, ieejas mezgla griestu savienojuma vieta u.tml.</v>
      </c>
      <c r="D91" s="24" t="str">
        <f>IF($C$4="Attiecināmās izmaksas",IF('3a+c+n'!$Q91="A",'3a+c+n'!D91,0),0)</f>
        <v>kompl</v>
      </c>
      <c r="E91" s="46"/>
      <c r="F91" s="65"/>
      <c r="G91" s="119"/>
      <c r="H91" s="119">
        <f>IF($C$4="Attiecināmās izmaksas",IF('3a+c+n'!$Q91="A",'3a+c+n'!H91,0),0)</f>
        <v>0</v>
      </c>
      <c r="I91" s="119"/>
      <c r="J91" s="119"/>
      <c r="K91" s="120">
        <f>IF($C$4="Attiecināmās izmaksas",IF('3a+c+n'!$Q91="A",'3a+c+n'!K91,0),0)</f>
        <v>0</v>
      </c>
      <c r="L91" s="65">
        <f>IF($C$4="Attiecināmās izmaksas",IF('3a+c+n'!$Q91="A",'3a+c+n'!L91,0),0)</f>
        <v>0</v>
      </c>
      <c r="M91" s="119">
        <f>IF($C$4="Attiecināmās izmaksas",IF('3a+c+n'!$Q91="A",'3a+c+n'!M91,0),0)</f>
        <v>0</v>
      </c>
      <c r="N91" s="119">
        <f>IF($C$4="Attiecināmās izmaksas",IF('3a+c+n'!$Q91="A",'3a+c+n'!N91,0),0)</f>
        <v>0</v>
      </c>
      <c r="O91" s="119">
        <f>IF($C$4="Attiecināmās izmaksas",IF('3a+c+n'!$Q91="A",'3a+c+n'!O91,0),0)</f>
        <v>0</v>
      </c>
      <c r="P91" s="120">
        <f>IF($C$4="Attiecināmās izmaksas",IF('3a+c+n'!$Q91="A",'3a+c+n'!P91,0),0)</f>
        <v>0</v>
      </c>
    </row>
    <row r="92" spans="1:16" x14ac:dyDescent="0.2">
      <c r="A92" s="51">
        <f>IF(P92=0,0,IF(COUNTBLANK(P92)=1,0,COUNTA($P$14:P92)))</f>
        <v>0</v>
      </c>
      <c r="B92" s="24">
        <f>IF($C$4="Attiecināmās izmaksas",IF('3a+c+n'!$Q92="A",'3a+c+n'!B92,0),0)</f>
        <v>0</v>
      </c>
      <c r="C92" s="24">
        <f>IF($C$4="Attiecināmās izmaksas",IF('3a+c+n'!$Q92="A",'3a+c+n'!C92,0),0)</f>
        <v>0</v>
      </c>
      <c r="D92" s="24">
        <f>IF($C$4="Attiecināmās izmaksas",IF('3a+c+n'!$Q92="A",'3a+c+n'!D92,0),0)</f>
        <v>0</v>
      </c>
      <c r="E92" s="46"/>
      <c r="F92" s="65"/>
      <c r="G92" s="119"/>
      <c r="H92" s="119">
        <f>IF($C$4="Attiecināmās izmaksas",IF('3a+c+n'!$Q92="A",'3a+c+n'!H92,0),0)</f>
        <v>0</v>
      </c>
      <c r="I92" s="119"/>
      <c r="J92" s="119"/>
      <c r="K92" s="120">
        <f>IF($C$4="Attiecināmās izmaksas",IF('3a+c+n'!$Q92="A",'3a+c+n'!K92,0),0)</f>
        <v>0</v>
      </c>
      <c r="L92" s="65">
        <f>IF($C$4="Attiecināmās izmaksas",IF('3a+c+n'!$Q92="A",'3a+c+n'!L92,0),0)</f>
        <v>0</v>
      </c>
      <c r="M92" s="119">
        <f>IF($C$4="Attiecināmās izmaksas",IF('3a+c+n'!$Q92="A",'3a+c+n'!M92,0),0)</f>
        <v>0</v>
      </c>
      <c r="N92" s="119">
        <f>IF($C$4="Attiecināmās izmaksas",IF('3a+c+n'!$Q92="A",'3a+c+n'!N92,0),0)</f>
        <v>0</v>
      </c>
      <c r="O92" s="119">
        <f>IF($C$4="Attiecināmās izmaksas",IF('3a+c+n'!$Q92="A",'3a+c+n'!O92,0),0)</f>
        <v>0</v>
      </c>
      <c r="P92" s="120">
        <f>IF($C$4="Attiecināmās izmaksas",IF('3a+c+n'!$Q92="A",'3a+c+n'!P92,0),0)</f>
        <v>0</v>
      </c>
    </row>
    <row r="93" spans="1:16" x14ac:dyDescent="0.2">
      <c r="A93" s="51">
        <f>IF(P93=0,0,IF(COUNTBLANK(P93)=1,0,COUNTA($P$14:P93)))</f>
        <v>0</v>
      </c>
      <c r="B93" s="24">
        <f>IF($C$4="Attiecināmās izmaksas",IF('3a+c+n'!$Q93="A",'3a+c+n'!B93,0),0)</f>
        <v>0</v>
      </c>
      <c r="C93" s="24">
        <f>IF($C$4="Attiecināmās izmaksas",IF('3a+c+n'!$Q93="A",'3a+c+n'!C93,0),0)</f>
        <v>0</v>
      </c>
      <c r="D93" s="24">
        <f>IF($C$4="Attiecināmās izmaksas",IF('3a+c+n'!$Q93="A",'3a+c+n'!D93,0),0)</f>
        <v>0</v>
      </c>
      <c r="E93" s="46"/>
      <c r="F93" s="65"/>
      <c r="G93" s="119"/>
      <c r="H93" s="119">
        <f>IF($C$4="Attiecināmās izmaksas",IF('3a+c+n'!$Q93="A",'3a+c+n'!H93,0),0)</f>
        <v>0</v>
      </c>
      <c r="I93" s="119"/>
      <c r="J93" s="119"/>
      <c r="K93" s="120">
        <f>IF($C$4="Attiecināmās izmaksas",IF('3a+c+n'!$Q93="A",'3a+c+n'!K93,0),0)</f>
        <v>0</v>
      </c>
      <c r="L93" s="65">
        <f>IF($C$4="Attiecināmās izmaksas",IF('3a+c+n'!$Q93="A",'3a+c+n'!L93,0),0)</f>
        <v>0</v>
      </c>
      <c r="M93" s="119">
        <f>IF($C$4="Attiecināmās izmaksas",IF('3a+c+n'!$Q93="A",'3a+c+n'!M93,0),0)</f>
        <v>0</v>
      </c>
      <c r="N93" s="119">
        <f>IF($C$4="Attiecināmās izmaksas",IF('3a+c+n'!$Q93="A",'3a+c+n'!N93,0),0)</f>
        <v>0</v>
      </c>
      <c r="O93" s="119">
        <f>IF($C$4="Attiecināmās izmaksas",IF('3a+c+n'!$Q93="A",'3a+c+n'!O93,0),0)</f>
        <v>0</v>
      </c>
      <c r="P93" s="120">
        <f>IF($C$4="Attiecināmās izmaksas",IF('3a+c+n'!$Q93="A",'3a+c+n'!P93,0),0)</f>
        <v>0</v>
      </c>
    </row>
    <row r="94" spans="1:16" ht="20.399999999999999" x14ac:dyDescent="0.2">
      <c r="A94" s="51">
        <f>IF(P94=0,0,IF(COUNTBLANK(P94)=1,0,COUNTA($P$14:P94)))</f>
        <v>0</v>
      </c>
      <c r="B94" s="24" t="str">
        <f>IF($C$4="Attiecināmās izmaksas",IF('3a+c+n'!$Q94="A",'3a+c+n'!B94,0),0)</f>
        <v>13-00000</v>
      </c>
      <c r="C94" s="24" t="str">
        <f>IF($C$4="Attiecināmās izmaksas",IF('3a+c+n'!$Q94="A",'3a+c+n'!C94,0),0)</f>
        <v>Ailes izveidošana siltumizolācijā ap esošo sadalni, t.sk. stūra profilu iestrāde</v>
      </c>
      <c r="D94" s="24" t="str">
        <f>IF($C$4="Attiecināmās izmaksas",IF('3a+c+n'!$Q94="A",'3a+c+n'!D94,0),0)</f>
        <v>kompl</v>
      </c>
      <c r="E94" s="46"/>
      <c r="F94" s="65"/>
      <c r="G94" s="119"/>
      <c r="H94" s="119">
        <f>IF($C$4="Attiecināmās izmaksas",IF('3a+c+n'!$Q94="A",'3a+c+n'!H94,0),0)</f>
        <v>0</v>
      </c>
      <c r="I94" s="119"/>
      <c r="J94" s="119"/>
      <c r="K94" s="120">
        <f>IF($C$4="Attiecināmās izmaksas",IF('3a+c+n'!$Q94="A",'3a+c+n'!K94,0),0)</f>
        <v>0</v>
      </c>
      <c r="L94" s="65">
        <f>IF($C$4="Attiecināmās izmaksas",IF('3a+c+n'!$Q94="A",'3a+c+n'!L94,0),0)</f>
        <v>0</v>
      </c>
      <c r="M94" s="119">
        <f>IF($C$4="Attiecināmās izmaksas",IF('3a+c+n'!$Q94="A",'3a+c+n'!M94,0),0)</f>
        <v>0</v>
      </c>
      <c r="N94" s="119">
        <f>IF($C$4="Attiecināmās izmaksas",IF('3a+c+n'!$Q94="A",'3a+c+n'!N94,0),0)</f>
        <v>0</v>
      </c>
      <c r="O94" s="119">
        <f>IF($C$4="Attiecināmās izmaksas",IF('3a+c+n'!$Q94="A",'3a+c+n'!O94,0),0)</f>
        <v>0</v>
      </c>
      <c r="P94" s="120">
        <f>IF($C$4="Attiecināmās izmaksas",IF('3a+c+n'!$Q94="A",'3a+c+n'!P94,0),0)</f>
        <v>0</v>
      </c>
    </row>
    <row r="95" spans="1:16" ht="20.399999999999999" x14ac:dyDescent="0.2">
      <c r="A95" s="51">
        <f>IF(P95=0,0,IF(COUNTBLANK(P95)=1,0,COUNTA($P$14:P95)))</f>
        <v>0</v>
      </c>
      <c r="B95" s="24" t="str">
        <f>IF($C$4="Attiecināmās izmaksas",IF('3a+c+n'!$Q95="A",'3a+c+n'!B95,0),0)</f>
        <v>13-00000</v>
      </c>
      <c r="C95" s="24" t="str">
        <f>IF($C$4="Attiecināmās izmaksas",IF('3a+c+n'!$Q95="A",'3a+c+n'!C95,0),0)</f>
        <v>Aiļu izveidošana siltumizolācijā ap esošiem gāzes ievadiem, t.sk. stūra profilu iestrāde</v>
      </c>
      <c r="D95" s="24" t="str">
        <f>IF($C$4="Attiecināmās izmaksas",IF('3a+c+n'!$Q95="A",'3a+c+n'!D95,0),0)</f>
        <v>kompl</v>
      </c>
      <c r="E95" s="46"/>
      <c r="F95" s="65"/>
      <c r="G95" s="119"/>
      <c r="H95" s="119">
        <f>IF($C$4="Attiecināmās izmaksas",IF('3a+c+n'!$Q95="A",'3a+c+n'!H95,0),0)</f>
        <v>0</v>
      </c>
      <c r="I95" s="119"/>
      <c r="J95" s="119"/>
      <c r="K95" s="120">
        <f>IF($C$4="Attiecināmās izmaksas",IF('3a+c+n'!$Q95="A",'3a+c+n'!K95,0),0)</f>
        <v>0</v>
      </c>
      <c r="L95" s="65">
        <f>IF($C$4="Attiecināmās izmaksas",IF('3a+c+n'!$Q95="A",'3a+c+n'!L95,0),0)</f>
        <v>0</v>
      </c>
      <c r="M95" s="119">
        <f>IF($C$4="Attiecināmās izmaksas",IF('3a+c+n'!$Q95="A",'3a+c+n'!M95,0),0)</f>
        <v>0</v>
      </c>
      <c r="N95" s="119">
        <f>IF($C$4="Attiecināmās izmaksas",IF('3a+c+n'!$Q95="A",'3a+c+n'!N95,0),0)</f>
        <v>0</v>
      </c>
      <c r="O95" s="119">
        <f>IF($C$4="Attiecināmās izmaksas",IF('3a+c+n'!$Q95="A",'3a+c+n'!O95,0),0)</f>
        <v>0</v>
      </c>
      <c r="P95" s="120">
        <f>IF($C$4="Attiecināmās izmaksas",IF('3a+c+n'!$Q95="A",'3a+c+n'!P95,0),0)</f>
        <v>0</v>
      </c>
    </row>
    <row r="96" spans="1:16" x14ac:dyDescent="0.2">
      <c r="A96" s="51">
        <f>IF(P96=0,0,IF(COUNTBLANK(P96)=1,0,COUNTA($P$14:P96)))</f>
        <v>0</v>
      </c>
      <c r="B96" s="24">
        <f>IF($C$4="Attiecināmās izmaksas",IF('3a+c+n'!$Q96="A",'3a+c+n'!B96,0),0)</f>
        <v>0</v>
      </c>
      <c r="C96" s="24">
        <f>IF($C$4="Attiecināmās izmaksas",IF('3a+c+n'!$Q96="A",'3a+c+n'!C96,0),0)</f>
        <v>0</v>
      </c>
      <c r="D96" s="24">
        <f>IF($C$4="Attiecināmās izmaksas",IF('3a+c+n'!$Q96="A",'3a+c+n'!D96,0),0)</f>
        <v>0</v>
      </c>
      <c r="E96" s="46"/>
      <c r="F96" s="65"/>
      <c r="G96" s="119"/>
      <c r="H96" s="119">
        <f>IF($C$4="Attiecināmās izmaksas",IF('3a+c+n'!$Q96="A",'3a+c+n'!H96,0),0)</f>
        <v>0</v>
      </c>
      <c r="I96" s="119"/>
      <c r="J96" s="119"/>
      <c r="K96" s="120">
        <f>IF($C$4="Attiecināmās izmaksas",IF('3a+c+n'!$Q96="A",'3a+c+n'!K96,0),0)</f>
        <v>0</v>
      </c>
      <c r="L96" s="65">
        <f>IF($C$4="Attiecināmās izmaksas",IF('3a+c+n'!$Q96="A",'3a+c+n'!L96,0),0)</f>
        <v>0</v>
      </c>
      <c r="M96" s="119">
        <f>IF($C$4="Attiecināmās izmaksas",IF('3a+c+n'!$Q96="A",'3a+c+n'!M96,0),0)</f>
        <v>0</v>
      </c>
      <c r="N96" s="119">
        <f>IF($C$4="Attiecināmās izmaksas",IF('3a+c+n'!$Q96="A",'3a+c+n'!N96,0),0)</f>
        <v>0</v>
      </c>
      <c r="O96" s="119">
        <f>IF($C$4="Attiecināmās izmaksas",IF('3a+c+n'!$Q96="A",'3a+c+n'!O96,0),0)</f>
        <v>0</v>
      </c>
      <c r="P96" s="120">
        <f>IF($C$4="Attiecināmās izmaksas",IF('3a+c+n'!$Q96="A",'3a+c+n'!P96,0),0)</f>
        <v>0</v>
      </c>
    </row>
    <row r="97" spans="1:16" ht="20.399999999999999" x14ac:dyDescent="0.2">
      <c r="A97" s="51">
        <f>IF(P97=0,0,IF(COUNTBLANK(P97)=1,0,COUNTA($P$14:P97)))</f>
        <v>0</v>
      </c>
      <c r="B97" s="24" t="str">
        <f>IF($C$4="Attiecināmās izmaksas",IF('3a+c+n'!$Q97="A",'3a+c+n'!B97,0),0)</f>
        <v>13-00000</v>
      </c>
      <c r="C97" s="24" t="str">
        <f>IF($C$4="Attiecināmās izmaksas",IF('3a+c+n'!$Q97="A",'3a+c+n'!C97,0),0)</f>
        <v>Esošās pārseguma virsmas tīrīšana, sagatavošana,  veikt gruntēšanu ar SAKRET TGW vai ekvivalentu.</v>
      </c>
      <c r="D97" s="24" t="str">
        <f>IF($C$4="Attiecināmās izmaksas",IF('3a+c+n'!$Q97="A",'3a+c+n'!D97,0),0)</f>
        <v>m2</v>
      </c>
      <c r="E97" s="46"/>
      <c r="F97" s="65"/>
      <c r="G97" s="119"/>
      <c r="H97" s="119">
        <f>IF($C$4="Attiecināmās izmaksas",IF('3a+c+n'!$Q97="A",'3a+c+n'!H97,0),0)</f>
        <v>0</v>
      </c>
      <c r="I97" s="119"/>
      <c r="J97" s="119"/>
      <c r="K97" s="120">
        <f>IF($C$4="Attiecināmās izmaksas",IF('3a+c+n'!$Q97="A",'3a+c+n'!K97,0),0)</f>
        <v>0</v>
      </c>
      <c r="L97" s="65">
        <f>IF($C$4="Attiecināmās izmaksas",IF('3a+c+n'!$Q97="A",'3a+c+n'!L97,0),0)</f>
        <v>0</v>
      </c>
      <c r="M97" s="119">
        <f>IF($C$4="Attiecināmās izmaksas",IF('3a+c+n'!$Q97="A",'3a+c+n'!M97,0),0)</f>
        <v>0</v>
      </c>
      <c r="N97" s="119">
        <f>IF($C$4="Attiecināmās izmaksas",IF('3a+c+n'!$Q97="A",'3a+c+n'!N97,0),0)</f>
        <v>0</v>
      </c>
      <c r="O97" s="119">
        <f>IF($C$4="Attiecināmās izmaksas",IF('3a+c+n'!$Q97="A",'3a+c+n'!O97,0),0)</f>
        <v>0</v>
      </c>
      <c r="P97" s="120">
        <f>IF($C$4="Attiecināmās izmaksas",IF('3a+c+n'!$Q97="A",'3a+c+n'!P97,0),0)</f>
        <v>0</v>
      </c>
    </row>
    <row r="98" spans="1:16" ht="20.399999999999999" x14ac:dyDescent="0.2">
      <c r="A98" s="51">
        <f>IF(P98=0,0,IF(COUNTBLANK(P98)=1,0,COUNTA($P$14:P98)))</f>
        <v>0</v>
      </c>
      <c r="B98" s="24" t="str">
        <f>IF($C$4="Attiecināmās izmaksas",IF('3a+c+n'!$Q98="A",'3a+c+n'!B98,0),0)</f>
        <v>13-00000</v>
      </c>
      <c r="C98" s="24" t="str">
        <f>IF($C$4="Attiecināmās izmaksas",IF('3a+c+n'!$Q98="A",'3a+c+n'!C98,0),0)</f>
        <v>Siltumizolācijas plākņšņu līmēšana ar līmjavu SAKRET BAK vai ekvivalentu</v>
      </c>
      <c r="D98" s="24" t="str">
        <f>IF($C$4="Attiecināmās izmaksas",IF('3a+c+n'!$Q98="A",'3a+c+n'!D98,0),0)</f>
        <v>kg</v>
      </c>
      <c r="E98" s="46"/>
      <c r="F98" s="65"/>
      <c r="G98" s="119"/>
      <c r="H98" s="119">
        <f>IF($C$4="Attiecināmās izmaksas",IF('3a+c+n'!$Q98="A",'3a+c+n'!H98,0),0)</f>
        <v>0</v>
      </c>
      <c r="I98" s="119"/>
      <c r="J98" s="119"/>
      <c r="K98" s="120">
        <f>IF($C$4="Attiecināmās izmaksas",IF('3a+c+n'!$Q98="A",'3a+c+n'!K98,0),0)</f>
        <v>0</v>
      </c>
      <c r="L98" s="65">
        <f>IF($C$4="Attiecināmās izmaksas",IF('3a+c+n'!$Q98="A",'3a+c+n'!L98,0),0)</f>
        <v>0</v>
      </c>
      <c r="M98" s="119">
        <f>IF($C$4="Attiecināmās izmaksas",IF('3a+c+n'!$Q98="A",'3a+c+n'!M98,0),0)</f>
        <v>0</v>
      </c>
      <c r="N98" s="119">
        <f>IF($C$4="Attiecināmās izmaksas",IF('3a+c+n'!$Q98="A",'3a+c+n'!N98,0),0)</f>
        <v>0</v>
      </c>
      <c r="O98" s="119">
        <f>IF($C$4="Attiecināmās izmaksas",IF('3a+c+n'!$Q98="A",'3a+c+n'!O98,0),0)</f>
        <v>0</v>
      </c>
      <c r="P98" s="120">
        <f>IF($C$4="Attiecināmās izmaksas",IF('3a+c+n'!$Q98="A",'3a+c+n'!P98,0),0)</f>
        <v>0</v>
      </c>
    </row>
    <row r="99" spans="1:16" ht="20.399999999999999" x14ac:dyDescent="0.2">
      <c r="A99" s="51">
        <f>IF(P99=0,0,IF(COUNTBLANK(P99)=1,0,COUNTA($P$14:P99)))</f>
        <v>0</v>
      </c>
      <c r="B99" s="24" t="str">
        <f>IF($C$4="Attiecināmās izmaksas",IF('3a+c+n'!$Q99="A",'3a+c+n'!B99,0),0)</f>
        <v>13-00000</v>
      </c>
      <c r="C99" s="24" t="str">
        <f>IF($C$4="Attiecināmās izmaksas",IF('3a+c+n'!$Q99="A",'3a+c+n'!C99,0),0)</f>
        <v>Putupolistirola plākņu TENAPORS EPS100 vai ekvivalentu montāža (λ&lt;=0,036 W/(mK))  b=200mm</v>
      </c>
      <c r="D99" s="24" t="str">
        <f>IF($C$4="Attiecināmās izmaksas",IF('3a+c+n'!$Q99="A",'3a+c+n'!D99,0),0)</f>
        <v>m2</v>
      </c>
      <c r="E99" s="46"/>
      <c r="F99" s="65"/>
      <c r="G99" s="119"/>
      <c r="H99" s="119">
        <f>IF($C$4="Attiecināmās izmaksas",IF('3a+c+n'!$Q99="A",'3a+c+n'!H99,0),0)</f>
        <v>0</v>
      </c>
      <c r="I99" s="119"/>
      <c r="J99" s="119"/>
      <c r="K99" s="120">
        <f>IF($C$4="Attiecināmās izmaksas",IF('3a+c+n'!$Q99="A",'3a+c+n'!K99,0),0)</f>
        <v>0</v>
      </c>
      <c r="L99" s="65">
        <f>IF($C$4="Attiecināmās izmaksas",IF('3a+c+n'!$Q99="A",'3a+c+n'!L99,0),0)</f>
        <v>0</v>
      </c>
      <c r="M99" s="119">
        <f>IF($C$4="Attiecināmās izmaksas",IF('3a+c+n'!$Q99="A",'3a+c+n'!M99,0),0)</f>
        <v>0</v>
      </c>
      <c r="N99" s="119">
        <f>IF($C$4="Attiecināmās izmaksas",IF('3a+c+n'!$Q99="A",'3a+c+n'!N99,0),0)</f>
        <v>0</v>
      </c>
      <c r="O99" s="119">
        <f>IF($C$4="Attiecināmās izmaksas",IF('3a+c+n'!$Q99="A",'3a+c+n'!O99,0),0)</f>
        <v>0</v>
      </c>
      <c r="P99" s="120">
        <f>IF($C$4="Attiecināmās izmaksas",IF('3a+c+n'!$Q99="A",'3a+c+n'!P99,0),0)</f>
        <v>0</v>
      </c>
    </row>
    <row r="100" spans="1:16" ht="20.399999999999999" x14ac:dyDescent="0.2">
      <c r="A100" s="51">
        <f>IF(P100=0,0,IF(COUNTBLANK(P100)=1,0,COUNTA($P$14:P100)))</f>
        <v>0</v>
      </c>
      <c r="B100" s="24" t="str">
        <f>IF($C$4="Attiecināmās izmaksas",IF('3a+c+n'!$Q100="A",'3a+c+n'!B100,0),0)</f>
        <v>13-00000</v>
      </c>
      <c r="C100" s="24" t="str">
        <f>IF($C$4="Attiecināmās izmaksas",IF('3a+c+n'!$Q100="A",'3a+c+n'!C100,0),0)</f>
        <v>Armējošā slāņa iestrāde ar javas kārtu SAKRET BAK vai ekvivalentu - 1 kārtā</v>
      </c>
      <c r="D100" s="24" t="str">
        <f>IF($C$4="Attiecināmās izmaksas",IF('3a+c+n'!$Q100="A",'3a+c+n'!D100,0),0)</f>
        <v>kg</v>
      </c>
      <c r="E100" s="46"/>
      <c r="F100" s="65"/>
      <c r="G100" s="119"/>
      <c r="H100" s="119">
        <f>IF($C$4="Attiecināmās izmaksas",IF('3a+c+n'!$Q100="A",'3a+c+n'!H100,0),0)</f>
        <v>0</v>
      </c>
      <c r="I100" s="119"/>
      <c r="J100" s="119"/>
      <c r="K100" s="120">
        <f>IF($C$4="Attiecināmās izmaksas",IF('3a+c+n'!$Q100="A",'3a+c+n'!K100,0),0)</f>
        <v>0</v>
      </c>
      <c r="L100" s="65">
        <f>IF($C$4="Attiecināmās izmaksas",IF('3a+c+n'!$Q100="A",'3a+c+n'!L100,0),0)</f>
        <v>0</v>
      </c>
      <c r="M100" s="119">
        <f>IF($C$4="Attiecināmās izmaksas",IF('3a+c+n'!$Q100="A",'3a+c+n'!M100,0),0)</f>
        <v>0</v>
      </c>
      <c r="N100" s="119">
        <f>IF($C$4="Attiecināmās izmaksas",IF('3a+c+n'!$Q100="A",'3a+c+n'!N100,0),0)</f>
        <v>0</v>
      </c>
      <c r="O100" s="119">
        <f>IF($C$4="Attiecināmās izmaksas",IF('3a+c+n'!$Q100="A",'3a+c+n'!O100,0),0)</f>
        <v>0</v>
      </c>
      <c r="P100" s="120">
        <f>IF($C$4="Attiecināmās izmaksas",IF('3a+c+n'!$Q100="A",'3a+c+n'!P100,0),0)</f>
        <v>0</v>
      </c>
    </row>
    <row r="101" spans="1:16" ht="20.399999999999999" x14ac:dyDescent="0.2">
      <c r="A101" s="51">
        <f>IF(P101=0,0,IF(COUNTBLANK(P101)=1,0,COUNTA($P$14:P101)))</f>
        <v>0</v>
      </c>
      <c r="B101" s="24" t="str">
        <f>IF($C$4="Attiecināmās izmaksas",IF('3a+c+n'!$Q101="A",'3a+c+n'!B101,0),0)</f>
        <v>13-00000</v>
      </c>
      <c r="C101" s="24" t="str">
        <f>IF($C$4="Attiecināmās izmaksas",IF('3a+c+n'!$Q101="A",'3a+c+n'!C101,0),0)</f>
        <v xml:space="preserve">Stiklušķiedras siets SSA-1363-160 160 g/m²  - 1 kārtā, II mehāniskās izturības zonā. </v>
      </c>
      <c r="D101" s="24" t="str">
        <f>IF($C$4="Attiecināmās izmaksas",IF('3a+c+n'!$Q101="A",'3a+c+n'!D101,0),0)</f>
        <v>m2</v>
      </c>
      <c r="E101" s="46"/>
      <c r="F101" s="65"/>
      <c r="G101" s="119"/>
      <c r="H101" s="119">
        <f>IF($C$4="Attiecināmās izmaksas",IF('3a+c+n'!$Q101="A",'3a+c+n'!H101,0),0)</f>
        <v>0</v>
      </c>
      <c r="I101" s="119"/>
      <c r="J101" s="119"/>
      <c r="K101" s="120">
        <f>IF($C$4="Attiecināmās izmaksas",IF('3a+c+n'!$Q101="A",'3a+c+n'!K101,0),0)</f>
        <v>0</v>
      </c>
      <c r="L101" s="65">
        <f>IF($C$4="Attiecināmās izmaksas",IF('3a+c+n'!$Q101="A",'3a+c+n'!L101,0),0)</f>
        <v>0</v>
      </c>
      <c r="M101" s="119">
        <f>IF($C$4="Attiecināmās izmaksas",IF('3a+c+n'!$Q101="A",'3a+c+n'!M101,0),0)</f>
        <v>0</v>
      </c>
      <c r="N101" s="119">
        <f>IF($C$4="Attiecināmās izmaksas",IF('3a+c+n'!$Q101="A",'3a+c+n'!N101,0),0)</f>
        <v>0</v>
      </c>
      <c r="O101" s="119">
        <f>IF($C$4="Attiecināmās izmaksas",IF('3a+c+n'!$Q101="A",'3a+c+n'!O101,0),0)</f>
        <v>0</v>
      </c>
      <c r="P101" s="120">
        <f>IF($C$4="Attiecināmās izmaksas",IF('3a+c+n'!$Q101="A",'3a+c+n'!P101,0),0)</f>
        <v>0</v>
      </c>
    </row>
    <row r="102" spans="1:16" ht="20.399999999999999" x14ac:dyDescent="0.2">
      <c r="A102" s="51">
        <f>IF(P102=0,0,IF(COUNTBLANK(P102)=1,0,COUNTA($P$14:P102)))</f>
        <v>0</v>
      </c>
      <c r="B102" s="24" t="str">
        <f>IF($C$4="Attiecināmās izmaksas",IF('3a+c+n'!$Q102="A",'3a+c+n'!B102,0),0)</f>
        <v>13-00000</v>
      </c>
      <c r="C102" s="24" t="str">
        <f>IF($C$4="Attiecināmās izmaksas",IF('3a+c+n'!$Q102="A",'3a+c+n'!C102,0),0)</f>
        <v>Armētā slāņa apstrāde ar zemapmetuma grunti SAKRET PG vai ekvivalentu</v>
      </c>
      <c r="D102" s="24" t="str">
        <f>IF($C$4="Attiecināmās izmaksas",IF('3a+c+n'!$Q102="A",'3a+c+n'!D102,0),0)</f>
        <v>kg</v>
      </c>
      <c r="E102" s="46"/>
      <c r="F102" s="65"/>
      <c r="G102" s="119"/>
      <c r="H102" s="119">
        <f>IF($C$4="Attiecināmās izmaksas",IF('3a+c+n'!$Q102="A",'3a+c+n'!H102,0),0)</f>
        <v>0</v>
      </c>
      <c r="I102" s="119"/>
      <c r="J102" s="119"/>
      <c r="K102" s="120">
        <f>IF($C$4="Attiecināmās izmaksas",IF('3a+c+n'!$Q102="A",'3a+c+n'!K102,0),0)</f>
        <v>0</v>
      </c>
      <c r="L102" s="65">
        <f>IF($C$4="Attiecināmās izmaksas",IF('3a+c+n'!$Q102="A",'3a+c+n'!L102,0),0)</f>
        <v>0</v>
      </c>
      <c r="M102" s="119">
        <f>IF($C$4="Attiecināmās izmaksas",IF('3a+c+n'!$Q102="A",'3a+c+n'!M102,0),0)</f>
        <v>0</v>
      </c>
      <c r="N102" s="119">
        <f>IF($C$4="Attiecināmās izmaksas",IF('3a+c+n'!$Q102="A",'3a+c+n'!N102,0),0)</f>
        <v>0</v>
      </c>
      <c r="O102" s="119">
        <f>IF($C$4="Attiecināmās izmaksas",IF('3a+c+n'!$Q102="A",'3a+c+n'!O102,0),0)</f>
        <v>0</v>
      </c>
      <c r="P102" s="120">
        <f>IF($C$4="Attiecināmās izmaksas",IF('3a+c+n'!$Q102="A",'3a+c+n'!P102,0),0)</f>
        <v>0</v>
      </c>
    </row>
    <row r="103" spans="1:16" ht="30.6" x14ac:dyDescent="0.2">
      <c r="A103" s="51">
        <f>IF(P103=0,0,IF(COUNTBLANK(P103)=1,0,COUNTA($P$14:P103)))</f>
        <v>0</v>
      </c>
      <c r="B103" s="24" t="str">
        <f>IF($C$4="Attiecināmās izmaksas",IF('3a+c+n'!$Q103="A",'3a+c+n'!B103,0),0)</f>
        <v>13-00000</v>
      </c>
      <c r="C103" s="24" t="str">
        <f>IF($C$4="Attiecināmās izmaksas",IF('3a+c+n'!$Q103="A",'3a+c+n'!C103,0),0)</f>
        <v>Gatavā tonētā silikona apmetuma SAKRET SIP vai ekvivalenta iestrāde. Maksimālais grauda izmērs 2 mm. Tonis atbilstoši krāsu pasei.</v>
      </c>
      <c r="D103" s="24" t="str">
        <f>IF($C$4="Attiecināmās izmaksas",IF('3a+c+n'!$Q103="A",'3a+c+n'!D103,0),0)</f>
        <v>kg</v>
      </c>
      <c r="E103" s="46"/>
      <c r="F103" s="65"/>
      <c r="G103" s="119"/>
      <c r="H103" s="119">
        <f>IF($C$4="Attiecināmās izmaksas",IF('3a+c+n'!$Q103="A",'3a+c+n'!H103,0),0)</f>
        <v>0</v>
      </c>
      <c r="I103" s="119"/>
      <c r="J103" s="119"/>
      <c r="K103" s="120">
        <f>IF($C$4="Attiecināmās izmaksas",IF('3a+c+n'!$Q103="A",'3a+c+n'!K103,0),0)</f>
        <v>0</v>
      </c>
      <c r="L103" s="65">
        <f>IF($C$4="Attiecināmās izmaksas",IF('3a+c+n'!$Q103="A",'3a+c+n'!L103,0),0)</f>
        <v>0</v>
      </c>
      <c r="M103" s="119">
        <f>IF($C$4="Attiecināmās izmaksas",IF('3a+c+n'!$Q103="A",'3a+c+n'!M103,0),0)</f>
        <v>0</v>
      </c>
      <c r="N103" s="119">
        <f>IF($C$4="Attiecināmās izmaksas",IF('3a+c+n'!$Q103="A",'3a+c+n'!N103,0),0)</f>
        <v>0</v>
      </c>
      <c r="O103" s="119">
        <f>IF($C$4="Attiecināmās izmaksas",IF('3a+c+n'!$Q103="A",'3a+c+n'!O103,0),0)</f>
        <v>0</v>
      </c>
      <c r="P103" s="120">
        <f>IF($C$4="Attiecināmās izmaksas",IF('3a+c+n'!$Q103="A",'3a+c+n'!P103,0),0)</f>
        <v>0</v>
      </c>
    </row>
    <row r="104" spans="1:16" ht="20.399999999999999" x14ac:dyDescent="0.2">
      <c r="A104" s="51">
        <f>IF(P104=0,0,IF(COUNTBLANK(P104)=1,0,COUNTA($P$14:P104)))</f>
        <v>0</v>
      </c>
      <c r="B104" s="24" t="str">
        <f>IF($C$4="Attiecināmās izmaksas",IF('3a+c+n'!$Q104="A",'3a+c+n'!B104,0),0)</f>
        <v>13-00000</v>
      </c>
      <c r="C104" s="24" t="str">
        <f>IF($C$4="Attiecināmās izmaksas",IF('3a+c+n'!$Q104="A",'3a+c+n'!C104,0),0)</f>
        <v>Stūra profila ar lāseni SAKRET ED C(01)  vai ekvivalenta iestrāde</v>
      </c>
      <c r="D104" s="24" t="str">
        <f>IF($C$4="Attiecināmās izmaksas",IF('3a+c+n'!$Q104="A",'3a+c+n'!D104,0),0)</f>
        <v>tm</v>
      </c>
      <c r="E104" s="46"/>
      <c r="F104" s="65"/>
      <c r="G104" s="119"/>
      <c r="H104" s="119">
        <f>IF($C$4="Attiecināmās izmaksas",IF('3a+c+n'!$Q104="A",'3a+c+n'!H104,0),0)</f>
        <v>0</v>
      </c>
      <c r="I104" s="119"/>
      <c r="J104" s="119"/>
      <c r="K104" s="120">
        <f>IF($C$4="Attiecināmās izmaksas",IF('3a+c+n'!$Q104="A",'3a+c+n'!K104,0),0)</f>
        <v>0</v>
      </c>
      <c r="L104" s="65">
        <f>IF($C$4="Attiecināmās izmaksas",IF('3a+c+n'!$Q104="A",'3a+c+n'!L104,0),0)</f>
        <v>0</v>
      </c>
      <c r="M104" s="119">
        <f>IF($C$4="Attiecināmās izmaksas",IF('3a+c+n'!$Q104="A",'3a+c+n'!M104,0),0)</f>
        <v>0</v>
      </c>
      <c r="N104" s="119">
        <f>IF($C$4="Attiecināmās izmaksas",IF('3a+c+n'!$Q104="A",'3a+c+n'!N104,0),0)</f>
        <v>0</v>
      </c>
      <c r="O104" s="119">
        <f>IF($C$4="Attiecināmās izmaksas",IF('3a+c+n'!$Q104="A",'3a+c+n'!O104,0),0)</f>
        <v>0</v>
      </c>
      <c r="P104" s="120">
        <f>IF($C$4="Attiecināmās izmaksas",IF('3a+c+n'!$Q104="A",'3a+c+n'!P104,0),0)</f>
        <v>0</v>
      </c>
    </row>
    <row r="105" spans="1:16" ht="20.399999999999999" x14ac:dyDescent="0.2">
      <c r="A105" s="51">
        <f>IF(P105=0,0,IF(COUNTBLANK(P105)=1,0,COUNTA($P$14:P105)))</f>
        <v>0</v>
      </c>
      <c r="B105" s="24" t="str">
        <f>IF($C$4="Attiecināmās izmaksas",IF('3a+c+n'!$Q105="A",'3a+c+n'!B105,0),0)</f>
        <v>13-00000</v>
      </c>
      <c r="C105" s="24" t="str">
        <f>IF($C$4="Attiecināmās izmaksas",IF('3a+c+n'!$Q105="A",'3a+c+n'!C105,0),0)</f>
        <v>Stūra profila SAKRET EC  vai ekvivalenta iestrāde</v>
      </c>
      <c r="D105" s="24" t="str">
        <f>IF($C$4="Attiecināmās izmaksas",IF('3a+c+n'!$Q105="A",'3a+c+n'!D105,0),0)</f>
        <v>tm</v>
      </c>
      <c r="E105" s="46"/>
      <c r="F105" s="65"/>
      <c r="G105" s="119"/>
      <c r="H105" s="119">
        <f>IF($C$4="Attiecināmās izmaksas",IF('3a+c+n'!$Q105="A",'3a+c+n'!H105,0),0)</f>
        <v>0</v>
      </c>
      <c r="I105" s="119"/>
      <c r="J105" s="119"/>
      <c r="K105" s="120">
        <f>IF($C$4="Attiecināmās izmaksas",IF('3a+c+n'!$Q105="A",'3a+c+n'!K105,0),0)</f>
        <v>0</v>
      </c>
      <c r="L105" s="65">
        <f>IF($C$4="Attiecināmās izmaksas",IF('3a+c+n'!$Q105="A",'3a+c+n'!L105,0),0)</f>
        <v>0</v>
      </c>
      <c r="M105" s="119">
        <f>IF($C$4="Attiecināmās izmaksas",IF('3a+c+n'!$Q105="A",'3a+c+n'!M105,0),0)</f>
        <v>0</v>
      </c>
      <c r="N105" s="119">
        <f>IF($C$4="Attiecināmās izmaksas",IF('3a+c+n'!$Q105="A",'3a+c+n'!N105,0),0)</f>
        <v>0</v>
      </c>
      <c r="O105" s="119">
        <f>IF($C$4="Attiecināmās izmaksas",IF('3a+c+n'!$Q105="A",'3a+c+n'!O105,0),0)</f>
        <v>0</v>
      </c>
      <c r="P105" s="120">
        <f>IF($C$4="Attiecināmās izmaksas",IF('3a+c+n'!$Q105="A",'3a+c+n'!P105,0),0)</f>
        <v>0</v>
      </c>
    </row>
    <row r="106" spans="1:16" x14ac:dyDescent="0.2">
      <c r="A106" s="51">
        <f>IF(P106=0,0,IF(COUNTBLANK(P106)=1,0,COUNTA($P$14:P106)))</f>
        <v>0</v>
      </c>
      <c r="B106" s="24">
        <f>IF($C$4="Attiecināmās izmaksas",IF('3a+c+n'!$Q106="A",'3a+c+n'!B106,0),0)</f>
        <v>0</v>
      </c>
      <c r="C106" s="24">
        <f>IF($C$4="Attiecināmās izmaksas",IF('3a+c+n'!$Q106="A",'3a+c+n'!C106,0),0)</f>
        <v>0</v>
      </c>
      <c r="D106" s="24">
        <f>IF($C$4="Attiecināmās izmaksas",IF('3a+c+n'!$Q106="A",'3a+c+n'!D106,0),0)</f>
        <v>0</v>
      </c>
      <c r="E106" s="46"/>
      <c r="F106" s="65"/>
      <c r="G106" s="119"/>
      <c r="H106" s="119">
        <f>IF($C$4="Attiecināmās izmaksas",IF('3a+c+n'!$Q106="A",'3a+c+n'!H106,0),0)</f>
        <v>0</v>
      </c>
      <c r="I106" s="119"/>
      <c r="J106" s="119"/>
      <c r="K106" s="120">
        <f>IF($C$4="Attiecināmās izmaksas",IF('3a+c+n'!$Q106="A",'3a+c+n'!K106,0),0)</f>
        <v>0</v>
      </c>
      <c r="L106" s="65">
        <f>IF($C$4="Attiecināmās izmaksas",IF('3a+c+n'!$Q106="A",'3a+c+n'!L106,0),0)</f>
        <v>0</v>
      </c>
      <c r="M106" s="119">
        <f>IF($C$4="Attiecināmās izmaksas",IF('3a+c+n'!$Q106="A",'3a+c+n'!M106,0),0)</f>
        <v>0</v>
      </c>
      <c r="N106" s="119">
        <f>IF($C$4="Attiecināmās izmaksas",IF('3a+c+n'!$Q106="A",'3a+c+n'!N106,0),0)</f>
        <v>0</v>
      </c>
      <c r="O106" s="119">
        <f>IF($C$4="Attiecināmās izmaksas",IF('3a+c+n'!$Q106="A",'3a+c+n'!O106,0),0)</f>
        <v>0</v>
      </c>
      <c r="P106" s="120">
        <f>IF($C$4="Attiecināmās izmaksas",IF('3a+c+n'!$Q106="A",'3a+c+n'!P106,0),0)</f>
        <v>0</v>
      </c>
    </row>
    <row r="107" spans="1:16" ht="20.399999999999999" x14ac:dyDescent="0.2">
      <c r="A107" s="51">
        <f>IF(P107=0,0,IF(COUNTBLANK(P107)=1,0,COUNTA($P$14:P107)))</f>
        <v>0</v>
      </c>
      <c r="B107" s="24" t="str">
        <f>IF($C$4="Attiecināmās izmaksas",IF('3a+c+n'!$Q107="A",'3a+c+n'!B107,0),0)</f>
        <v>13-00000</v>
      </c>
      <c r="C107" s="24" t="str">
        <f>IF($C$4="Attiecināmās izmaksas",IF('3a+c+n'!$Q107="A",'3a+c+n'!C107,0),0)</f>
        <v>Gala fasāžu lokāls remonts ~10% no kopējā laukuma</v>
      </c>
      <c r="D107" s="24" t="str">
        <f>IF($C$4="Attiecināmās izmaksas",IF('3a+c+n'!$Q107="A",'3a+c+n'!D107,0),0)</f>
        <v>m2</v>
      </c>
      <c r="E107" s="46"/>
      <c r="F107" s="65"/>
      <c r="G107" s="119"/>
      <c r="H107" s="119">
        <f>IF($C$4="Attiecināmās izmaksas",IF('3a+c+n'!$Q107="A",'3a+c+n'!H107,0),0)</f>
        <v>0</v>
      </c>
      <c r="I107" s="119"/>
      <c r="J107" s="119"/>
      <c r="K107" s="120">
        <f>IF($C$4="Attiecināmās izmaksas",IF('3a+c+n'!$Q107="A",'3a+c+n'!K107,0),0)</f>
        <v>0</v>
      </c>
      <c r="L107" s="65">
        <f>IF($C$4="Attiecināmās izmaksas",IF('3a+c+n'!$Q107="A",'3a+c+n'!L107,0),0)</f>
        <v>0</v>
      </c>
      <c r="M107" s="119">
        <f>IF($C$4="Attiecināmās izmaksas",IF('3a+c+n'!$Q107="A",'3a+c+n'!M107,0),0)</f>
        <v>0</v>
      </c>
      <c r="N107" s="119">
        <f>IF($C$4="Attiecināmās izmaksas",IF('3a+c+n'!$Q107="A",'3a+c+n'!N107,0),0)</f>
        <v>0</v>
      </c>
      <c r="O107" s="119">
        <f>IF($C$4="Attiecināmās izmaksas",IF('3a+c+n'!$Q107="A",'3a+c+n'!O107,0),0)</f>
        <v>0</v>
      </c>
      <c r="P107" s="120">
        <f>IF($C$4="Attiecināmās izmaksas",IF('3a+c+n'!$Q107="A",'3a+c+n'!P107,0),0)</f>
        <v>0</v>
      </c>
    </row>
    <row r="108" spans="1:16" ht="40.799999999999997" x14ac:dyDescent="0.2">
      <c r="A108" s="51">
        <f>IF(P108=0,0,IF(COUNTBLANK(P108)=1,0,COUNTA($P$14:P108)))</f>
        <v>0</v>
      </c>
      <c r="B108" s="24" t="str">
        <f>IF($C$4="Attiecināmās izmaksas",IF('3a+c+n'!$Q108="A",'3a+c+n'!B108,0),0)</f>
        <v>13-00000</v>
      </c>
      <c r="C108" s="24" t="str">
        <f>IF($C$4="Attiecināmās izmaksas",IF('3a+c+n'!$Q108="A",'3a+c+n'!C108,0),0)</f>
        <v>Gatavā tonētā silikona apmetuma SAKRET SIP vai ekvivalenta iestrāde. Maksimālais grauda izmērs 2 mm. Tonis atbilstoši krāsu pasei. Mākslinieciskā apdare saglabājama.</v>
      </c>
      <c r="D108" s="24" t="str">
        <f>IF($C$4="Attiecināmās izmaksas",IF('3a+c+n'!$Q108="A",'3a+c+n'!D108,0),0)</f>
        <v>kg</v>
      </c>
      <c r="E108" s="46"/>
      <c r="F108" s="65"/>
      <c r="G108" s="119"/>
      <c r="H108" s="119">
        <f>IF($C$4="Attiecināmās izmaksas",IF('3a+c+n'!$Q108="A",'3a+c+n'!H108,0),0)</f>
        <v>0</v>
      </c>
      <c r="I108" s="119"/>
      <c r="J108" s="119"/>
      <c r="K108" s="120">
        <f>IF($C$4="Attiecināmās izmaksas",IF('3a+c+n'!$Q108="A",'3a+c+n'!K108,0),0)</f>
        <v>0</v>
      </c>
      <c r="L108" s="65">
        <f>IF($C$4="Attiecināmās izmaksas",IF('3a+c+n'!$Q108="A",'3a+c+n'!L108,0),0)</f>
        <v>0</v>
      </c>
      <c r="M108" s="119">
        <f>IF($C$4="Attiecināmās izmaksas",IF('3a+c+n'!$Q108="A",'3a+c+n'!M108,0),0)</f>
        <v>0</v>
      </c>
      <c r="N108" s="119">
        <f>IF($C$4="Attiecināmās izmaksas",IF('3a+c+n'!$Q108="A",'3a+c+n'!N108,0),0)</f>
        <v>0</v>
      </c>
      <c r="O108" s="119">
        <f>IF($C$4="Attiecināmās izmaksas",IF('3a+c+n'!$Q108="A",'3a+c+n'!O108,0),0)</f>
        <v>0</v>
      </c>
      <c r="P108" s="120">
        <f>IF($C$4="Attiecināmās izmaksas",IF('3a+c+n'!$Q108="A",'3a+c+n'!P108,0),0)</f>
        <v>0</v>
      </c>
    </row>
    <row r="109" spans="1:16" x14ac:dyDescent="0.2">
      <c r="A109" s="51">
        <f>IF(P109=0,0,IF(COUNTBLANK(P109)=1,0,COUNTA($P$14:P109)))</f>
        <v>0</v>
      </c>
      <c r="B109" s="24">
        <f>IF($C$4="Attiecināmās izmaksas",IF('3a+c+n'!$Q109="A",'3a+c+n'!B109,0),0)</f>
        <v>0</v>
      </c>
      <c r="C109" s="24">
        <f>IF($C$4="Attiecināmās izmaksas",IF('3a+c+n'!$Q109="A",'3a+c+n'!C109,0),0)</f>
        <v>0</v>
      </c>
      <c r="D109" s="24">
        <f>IF($C$4="Attiecināmās izmaksas",IF('3a+c+n'!$Q109="A",'3a+c+n'!D109,0),0)</f>
        <v>0</v>
      </c>
      <c r="E109" s="46"/>
      <c r="F109" s="65"/>
      <c r="G109" s="119"/>
      <c r="H109" s="119">
        <f>IF($C$4="Attiecināmās izmaksas",IF('3a+c+n'!$Q109="A",'3a+c+n'!H109,0),0)</f>
        <v>0</v>
      </c>
      <c r="I109" s="119"/>
      <c r="J109" s="119"/>
      <c r="K109" s="120">
        <f>IF($C$4="Attiecināmās izmaksas",IF('3a+c+n'!$Q109="A",'3a+c+n'!K109,0),0)</f>
        <v>0</v>
      </c>
      <c r="L109" s="65">
        <f>IF($C$4="Attiecināmās izmaksas",IF('3a+c+n'!$Q109="A",'3a+c+n'!L109,0),0)</f>
        <v>0</v>
      </c>
      <c r="M109" s="119">
        <f>IF($C$4="Attiecināmās izmaksas",IF('3a+c+n'!$Q109="A",'3a+c+n'!M109,0),0)</f>
        <v>0</v>
      </c>
      <c r="N109" s="119">
        <f>IF($C$4="Attiecināmās izmaksas",IF('3a+c+n'!$Q109="A",'3a+c+n'!N109,0),0)</f>
        <v>0</v>
      </c>
      <c r="O109" s="119">
        <f>IF($C$4="Attiecināmās izmaksas",IF('3a+c+n'!$Q109="A",'3a+c+n'!O109,0),0)</f>
        <v>0</v>
      </c>
      <c r="P109" s="120">
        <f>IF($C$4="Attiecināmās izmaksas",IF('3a+c+n'!$Q109="A",'3a+c+n'!P109,0),0)</f>
        <v>0</v>
      </c>
    </row>
    <row r="110" spans="1:16" ht="20.399999999999999" x14ac:dyDescent="0.2">
      <c r="A110" s="51">
        <f>IF(P110=0,0,IF(COUNTBLANK(P110)=1,0,COUNTA($P$14:P110)))</f>
        <v>0</v>
      </c>
      <c r="B110" s="24" t="str">
        <f>IF($C$4="Attiecināmās izmaksas",IF('3a+c+n'!$Q110="A",'3a+c+n'!B110,0),0)</f>
        <v>13-00000</v>
      </c>
      <c r="C110" s="24" t="str">
        <f>IF($C$4="Attiecināmās izmaksas",IF('3a+c+n'!$Q110="A",'3a+c+n'!C110,0),0)</f>
        <v>Bojāto koka karkasa konstrukciju remonts (nomaiņa, ja nepieciešams)</v>
      </c>
      <c r="D110" s="24" t="str">
        <f>IF($C$4="Attiecināmās izmaksas",IF('3a+c+n'!$Q110="A",'3a+c+n'!D110,0),0)</f>
        <v>m2</v>
      </c>
      <c r="E110" s="46"/>
      <c r="F110" s="65"/>
      <c r="G110" s="119"/>
      <c r="H110" s="119">
        <f>IF($C$4="Attiecināmās izmaksas",IF('3a+c+n'!$Q110="A",'3a+c+n'!H110,0),0)</f>
        <v>0</v>
      </c>
      <c r="I110" s="119"/>
      <c r="J110" s="119"/>
      <c r="K110" s="120">
        <f>IF($C$4="Attiecināmās izmaksas",IF('3a+c+n'!$Q110="A",'3a+c+n'!K110,0),0)</f>
        <v>0</v>
      </c>
      <c r="L110" s="65">
        <f>IF($C$4="Attiecināmās izmaksas",IF('3a+c+n'!$Q110="A",'3a+c+n'!L110,0),0)</f>
        <v>0</v>
      </c>
      <c r="M110" s="119">
        <f>IF($C$4="Attiecināmās izmaksas",IF('3a+c+n'!$Q110="A",'3a+c+n'!M110,0),0)</f>
        <v>0</v>
      </c>
      <c r="N110" s="119">
        <f>IF($C$4="Attiecināmās izmaksas",IF('3a+c+n'!$Q110="A",'3a+c+n'!N110,0),0)</f>
        <v>0</v>
      </c>
      <c r="O110" s="119">
        <f>IF($C$4="Attiecināmās izmaksas",IF('3a+c+n'!$Q110="A",'3a+c+n'!O110,0),0)</f>
        <v>0</v>
      </c>
      <c r="P110" s="120">
        <f>IF($C$4="Attiecināmās izmaksas",IF('3a+c+n'!$Q110="A",'3a+c+n'!P110,0),0)</f>
        <v>0</v>
      </c>
    </row>
    <row r="111" spans="1:16" ht="20.399999999999999" x14ac:dyDescent="0.2">
      <c r="A111" s="51">
        <f>IF(P111=0,0,IF(COUNTBLANK(P111)=1,0,COUNTA($P$14:P111)))</f>
        <v>0</v>
      </c>
      <c r="B111" s="24" t="str">
        <f>IF($C$4="Attiecināmās izmaksas",IF('3a+c+n'!$Q111="A",'3a+c+n'!B111,0),0)</f>
        <v>13-00000</v>
      </c>
      <c r="C111" s="24" t="str">
        <f>IF($C$4="Attiecināmās izmaksas",IF('3a+c+n'!$Q111="A",'3a+c+n'!C111,0),0)</f>
        <v>Koka latas pa karkasa perimetru ~50x70mm</v>
      </c>
      <c r="D111" s="24" t="str">
        <f>IF($C$4="Attiecināmās izmaksas",IF('3a+c+n'!$Q111="A",'3a+c+n'!D111,0),0)</f>
        <v>tm</v>
      </c>
      <c r="E111" s="46"/>
      <c r="F111" s="65"/>
      <c r="G111" s="119"/>
      <c r="H111" s="119">
        <f>IF($C$4="Attiecināmās izmaksas",IF('3a+c+n'!$Q111="A",'3a+c+n'!H111,0),0)</f>
        <v>0</v>
      </c>
      <c r="I111" s="119"/>
      <c r="J111" s="119"/>
      <c r="K111" s="120">
        <f>IF($C$4="Attiecināmās izmaksas",IF('3a+c+n'!$Q111="A",'3a+c+n'!K111,0),0)</f>
        <v>0</v>
      </c>
      <c r="L111" s="65">
        <f>IF($C$4="Attiecināmās izmaksas",IF('3a+c+n'!$Q111="A",'3a+c+n'!L111,0),0)</f>
        <v>0</v>
      </c>
      <c r="M111" s="119">
        <f>IF($C$4="Attiecināmās izmaksas",IF('3a+c+n'!$Q111="A",'3a+c+n'!M111,0),0)</f>
        <v>0</v>
      </c>
      <c r="N111" s="119">
        <f>IF($C$4="Attiecināmās izmaksas",IF('3a+c+n'!$Q111="A",'3a+c+n'!N111,0),0)</f>
        <v>0</v>
      </c>
      <c r="O111" s="119">
        <f>IF($C$4="Attiecināmās izmaksas",IF('3a+c+n'!$Q111="A",'3a+c+n'!O111,0),0)</f>
        <v>0</v>
      </c>
      <c r="P111" s="120">
        <f>IF($C$4="Attiecināmās izmaksas",IF('3a+c+n'!$Q111="A",'3a+c+n'!P111,0),0)</f>
        <v>0</v>
      </c>
    </row>
    <row r="112" spans="1:16" ht="20.399999999999999" x14ac:dyDescent="0.2">
      <c r="A112" s="51">
        <f>IF(P112=0,0,IF(COUNTBLANK(P112)=1,0,COUNTA($P$14:P112)))</f>
        <v>0</v>
      </c>
      <c r="B112" s="24" t="str">
        <f>IF($C$4="Attiecināmās izmaksas",IF('3a+c+n'!$Q112="A",'3a+c+n'!B112,0),0)</f>
        <v>13-00000</v>
      </c>
      <c r="C112" s="24" t="str">
        <f>IF($C$4="Attiecināmās izmaksas",IF('3a+c+n'!$Q112="A",'3a+c+n'!C112,0),0)</f>
        <v>Koka statņi 50x180x1450 mm , s~300-400 mm</v>
      </c>
      <c r="D112" s="24" t="str">
        <f>IF($C$4="Attiecināmās izmaksas",IF('3a+c+n'!$Q112="A",'3a+c+n'!D112,0),0)</f>
        <v>gab</v>
      </c>
      <c r="E112" s="46"/>
      <c r="F112" s="65"/>
      <c r="G112" s="119"/>
      <c r="H112" s="119">
        <f>IF($C$4="Attiecināmās izmaksas",IF('3a+c+n'!$Q112="A",'3a+c+n'!H112,0),0)</f>
        <v>0</v>
      </c>
      <c r="I112" s="119"/>
      <c r="J112" s="119"/>
      <c r="K112" s="120">
        <f>IF($C$4="Attiecināmās izmaksas",IF('3a+c+n'!$Q112="A",'3a+c+n'!K112,0),0)</f>
        <v>0</v>
      </c>
      <c r="L112" s="65">
        <f>IF($C$4="Attiecināmās izmaksas",IF('3a+c+n'!$Q112="A",'3a+c+n'!L112,0),0)</f>
        <v>0</v>
      </c>
      <c r="M112" s="119">
        <f>IF($C$4="Attiecināmās izmaksas",IF('3a+c+n'!$Q112="A",'3a+c+n'!M112,0),0)</f>
        <v>0</v>
      </c>
      <c r="N112" s="119">
        <f>IF($C$4="Attiecināmās izmaksas",IF('3a+c+n'!$Q112="A",'3a+c+n'!N112,0),0)</f>
        <v>0</v>
      </c>
      <c r="O112" s="119">
        <f>IF($C$4="Attiecināmās izmaksas",IF('3a+c+n'!$Q112="A",'3a+c+n'!O112,0),0)</f>
        <v>0</v>
      </c>
      <c r="P112" s="120">
        <f>IF($C$4="Attiecināmās izmaksas",IF('3a+c+n'!$Q112="A",'3a+c+n'!P112,0),0)</f>
        <v>0</v>
      </c>
    </row>
    <row r="113" spans="1:16" ht="20.399999999999999" x14ac:dyDescent="0.2">
      <c r="A113" s="51">
        <f>IF(P113=0,0,IF(COUNTBLANK(P113)=1,0,COUNTA($P$14:P113)))</f>
        <v>0</v>
      </c>
      <c r="B113" s="24" t="str">
        <f>IF($C$4="Attiecināmās izmaksas",IF('3a+c+n'!$Q113="A",'3a+c+n'!B113,0),0)</f>
        <v>13-00000</v>
      </c>
      <c r="C113" s="24" t="str">
        <f>IF($C$4="Attiecināmās izmaksas",IF('3a+c+n'!$Q113="A",'3a+c+n'!C113,0),0)</f>
        <v>Akmens vate Paroc eXtra ~180 mm, λ =&lt;0.036 W/ (mK)</v>
      </c>
      <c r="D113" s="24" t="str">
        <f>IF($C$4="Attiecināmās izmaksas",IF('3a+c+n'!$Q113="A",'3a+c+n'!D113,0),0)</f>
        <v>m2</v>
      </c>
      <c r="E113" s="46"/>
      <c r="F113" s="65"/>
      <c r="G113" s="119"/>
      <c r="H113" s="119">
        <f>IF($C$4="Attiecināmās izmaksas",IF('3a+c+n'!$Q113="A",'3a+c+n'!H113,0),0)</f>
        <v>0</v>
      </c>
      <c r="I113" s="119"/>
      <c r="J113" s="119"/>
      <c r="K113" s="120">
        <f>IF($C$4="Attiecināmās izmaksas",IF('3a+c+n'!$Q113="A",'3a+c+n'!K113,0),0)</f>
        <v>0</v>
      </c>
      <c r="L113" s="65">
        <f>IF($C$4="Attiecināmās izmaksas",IF('3a+c+n'!$Q113="A",'3a+c+n'!L113,0),0)</f>
        <v>0</v>
      </c>
      <c r="M113" s="119">
        <f>IF($C$4="Attiecināmās izmaksas",IF('3a+c+n'!$Q113="A",'3a+c+n'!M113,0),0)</f>
        <v>0</v>
      </c>
      <c r="N113" s="119">
        <f>IF($C$4="Attiecināmās izmaksas",IF('3a+c+n'!$Q113="A",'3a+c+n'!N113,0),0)</f>
        <v>0</v>
      </c>
      <c r="O113" s="119">
        <f>IF($C$4="Attiecināmās izmaksas",IF('3a+c+n'!$Q113="A",'3a+c+n'!O113,0),0)</f>
        <v>0</v>
      </c>
      <c r="P113" s="120">
        <f>IF($C$4="Attiecināmās izmaksas",IF('3a+c+n'!$Q113="A",'3a+c+n'!P113,0),0)</f>
        <v>0</v>
      </c>
    </row>
    <row r="114" spans="1:16" ht="20.399999999999999" x14ac:dyDescent="0.2">
      <c r="A114" s="51">
        <f>IF(P114=0,0,IF(COUNTBLANK(P114)=1,0,COUNTA($P$14:P114)))</f>
        <v>0</v>
      </c>
      <c r="B114" s="24" t="str">
        <f>IF($C$4="Attiecināmās izmaksas",IF('3a+c+n'!$Q114="A",'3a+c+n'!B114,0),0)</f>
        <v>13-00000</v>
      </c>
      <c r="C114" s="24" t="str">
        <f>IF($C$4="Attiecināmās izmaksas",IF('3a+c+n'!$Q114="A",'3a+c+n'!C114,0),0)</f>
        <v>Tvaika izolācija Jutadach VB 120, līmēt ar Tyvek tape vai Gerband Inside Green tape (585)</v>
      </c>
      <c r="D114" s="24" t="str">
        <f>IF($C$4="Attiecināmās izmaksas",IF('3a+c+n'!$Q114="A",'3a+c+n'!D114,0),0)</f>
        <v>m2</v>
      </c>
      <c r="E114" s="46"/>
      <c r="F114" s="65"/>
      <c r="G114" s="119"/>
      <c r="H114" s="119">
        <f>IF($C$4="Attiecināmās izmaksas",IF('3a+c+n'!$Q114="A",'3a+c+n'!H114,0),0)</f>
        <v>0</v>
      </c>
      <c r="I114" s="119"/>
      <c r="J114" s="119"/>
      <c r="K114" s="120">
        <f>IF($C$4="Attiecināmās izmaksas",IF('3a+c+n'!$Q114="A",'3a+c+n'!K114,0),0)</f>
        <v>0</v>
      </c>
      <c r="L114" s="65">
        <f>IF($C$4="Attiecināmās izmaksas",IF('3a+c+n'!$Q114="A",'3a+c+n'!L114,0),0)</f>
        <v>0</v>
      </c>
      <c r="M114" s="119">
        <f>IF($C$4="Attiecināmās izmaksas",IF('3a+c+n'!$Q114="A",'3a+c+n'!M114,0),0)</f>
        <v>0</v>
      </c>
      <c r="N114" s="119">
        <f>IF($C$4="Attiecināmās izmaksas",IF('3a+c+n'!$Q114="A",'3a+c+n'!N114,0),0)</f>
        <v>0</v>
      </c>
      <c r="O114" s="119">
        <f>IF($C$4="Attiecināmās izmaksas",IF('3a+c+n'!$Q114="A",'3a+c+n'!O114,0),0)</f>
        <v>0</v>
      </c>
      <c r="P114" s="120">
        <f>IF($C$4="Attiecināmās izmaksas",IF('3a+c+n'!$Q114="A",'3a+c+n'!P114,0),0)</f>
        <v>0</v>
      </c>
    </row>
    <row r="115" spans="1:16" ht="20.399999999999999" x14ac:dyDescent="0.2">
      <c r="A115" s="51">
        <f>IF(P115=0,0,IF(COUNTBLANK(P115)=1,0,COUNTA($P$14:P115)))</f>
        <v>0</v>
      </c>
      <c r="B115" s="24" t="str">
        <f>IF($C$4="Attiecināmās izmaksas",IF('3a+c+n'!$Q115="A",'3a+c+n'!B115,0),0)</f>
        <v>13-00000</v>
      </c>
      <c r="C115" s="24" t="str">
        <f>IF($C$4="Attiecināmās izmaksas",IF('3a+c+n'!$Q115="A",'3a+c+n'!C115,0),0)</f>
        <v>OSB plāksne 22mm</v>
      </c>
      <c r="D115" s="24" t="str">
        <f>IF($C$4="Attiecināmās izmaksas",IF('3a+c+n'!$Q115="A",'3a+c+n'!D115,0),0)</f>
        <v>m2</v>
      </c>
      <c r="E115" s="46"/>
      <c r="F115" s="65"/>
      <c r="G115" s="119"/>
      <c r="H115" s="119">
        <f>IF($C$4="Attiecināmās izmaksas",IF('3a+c+n'!$Q115="A",'3a+c+n'!H115,0),0)</f>
        <v>0</v>
      </c>
      <c r="I115" s="119"/>
      <c r="J115" s="119"/>
      <c r="K115" s="120">
        <f>IF($C$4="Attiecināmās izmaksas",IF('3a+c+n'!$Q115="A",'3a+c+n'!K115,0),0)</f>
        <v>0</v>
      </c>
      <c r="L115" s="65">
        <f>IF($C$4="Attiecināmās izmaksas",IF('3a+c+n'!$Q115="A",'3a+c+n'!L115,0),0)</f>
        <v>0</v>
      </c>
      <c r="M115" s="119">
        <f>IF($C$4="Attiecināmās izmaksas",IF('3a+c+n'!$Q115="A",'3a+c+n'!M115,0),0)</f>
        <v>0</v>
      </c>
      <c r="N115" s="119">
        <f>IF($C$4="Attiecināmās izmaksas",IF('3a+c+n'!$Q115="A",'3a+c+n'!N115,0),0)</f>
        <v>0</v>
      </c>
      <c r="O115" s="119">
        <f>IF($C$4="Attiecināmās izmaksas",IF('3a+c+n'!$Q115="A",'3a+c+n'!O115,0),0)</f>
        <v>0</v>
      </c>
      <c r="P115" s="120">
        <f>IF($C$4="Attiecināmās izmaksas",IF('3a+c+n'!$Q115="A",'3a+c+n'!P115,0),0)</f>
        <v>0</v>
      </c>
    </row>
    <row r="116" spans="1:16" ht="12" customHeight="1" thickBot="1" x14ac:dyDescent="0.25">
      <c r="A116" s="317" t="s">
        <v>62</v>
      </c>
      <c r="B116" s="318"/>
      <c r="C116" s="318"/>
      <c r="D116" s="318"/>
      <c r="E116" s="318"/>
      <c r="F116" s="318"/>
      <c r="G116" s="318"/>
      <c r="H116" s="318"/>
      <c r="I116" s="318"/>
      <c r="J116" s="318"/>
      <c r="K116" s="319"/>
      <c r="L116" s="130">
        <f>SUM(L14:L115)</f>
        <v>0</v>
      </c>
      <c r="M116" s="131">
        <f>SUM(M14:M115)</f>
        <v>0</v>
      </c>
      <c r="N116" s="131">
        <f>SUM(N14:N115)</f>
        <v>0</v>
      </c>
      <c r="O116" s="131">
        <f>SUM(O14:O115)</f>
        <v>0</v>
      </c>
      <c r="P116" s="132">
        <f>SUM(P14:P115)</f>
        <v>0</v>
      </c>
    </row>
    <row r="117" spans="1:16" x14ac:dyDescent="0.2">
      <c r="A117" s="16"/>
      <c r="B117" s="16"/>
      <c r="C117" s="16"/>
      <c r="D117" s="16"/>
      <c r="E117" s="16"/>
      <c r="F117" s="16"/>
      <c r="G117" s="16"/>
      <c r="H117" s="16"/>
      <c r="I117" s="16"/>
      <c r="J117" s="16"/>
      <c r="K117" s="16"/>
      <c r="L117" s="16"/>
      <c r="M117" s="16"/>
      <c r="N117" s="16"/>
      <c r="O117" s="16"/>
      <c r="P117" s="16"/>
    </row>
    <row r="118" spans="1:16" x14ac:dyDescent="0.2">
      <c r="A118" s="16"/>
      <c r="B118" s="16"/>
      <c r="C118" s="16"/>
      <c r="D118" s="16"/>
      <c r="E118" s="16"/>
      <c r="F118" s="16"/>
      <c r="G118" s="16"/>
      <c r="H118" s="16"/>
      <c r="I118" s="16"/>
      <c r="J118" s="16"/>
      <c r="K118" s="16"/>
      <c r="L118" s="16"/>
      <c r="M118" s="16"/>
      <c r="N118" s="16"/>
      <c r="O118" s="16"/>
      <c r="P118" s="16"/>
    </row>
    <row r="119" spans="1:16" x14ac:dyDescent="0.2">
      <c r="A119" s="1" t="s">
        <v>14</v>
      </c>
      <c r="B119" s="16"/>
      <c r="C119" s="320" t="str">
        <f>'Kops n'!C35:H35</f>
        <v>Gundega Ābelīte 28.03.2024</v>
      </c>
      <c r="D119" s="320"/>
      <c r="E119" s="320"/>
      <c r="F119" s="320"/>
      <c r="G119" s="320"/>
      <c r="H119" s="320"/>
      <c r="I119" s="16"/>
      <c r="J119" s="16"/>
      <c r="K119" s="16"/>
      <c r="L119" s="16"/>
      <c r="M119" s="16"/>
      <c r="N119" s="16"/>
      <c r="O119" s="16"/>
      <c r="P119" s="16"/>
    </row>
    <row r="120" spans="1:16" x14ac:dyDescent="0.2">
      <c r="A120" s="16"/>
      <c r="B120" s="16"/>
      <c r="C120" s="246" t="s">
        <v>15</v>
      </c>
      <c r="D120" s="246"/>
      <c r="E120" s="246"/>
      <c r="F120" s="246"/>
      <c r="G120" s="246"/>
      <c r="H120" s="246"/>
      <c r="I120" s="16"/>
      <c r="J120" s="16"/>
      <c r="K120" s="16"/>
      <c r="L120" s="16"/>
      <c r="M120" s="16"/>
      <c r="N120" s="16"/>
      <c r="O120" s="16"/>
      <c r="P120" s="16"/>
    </row>
    <row r="121" spans="1:16" x14ac:dyDescent="0.2">
      <c r="A121" s="16"/>
      <c r="B121" s="16"/>
      <c r="C121" s="16"/>
      <c r="D121" s="16"/>
      <c r="E121" s="16"/>
      <c r="F121" s="16"/>
      <c r="G121" s="16"/>
      <c r="H121" s="16"/>
      <c r="I121" s="16"/>
      <c r="J121" s="16"/>
      <c r="K121" s="16"/>
      <c r="L121" s="16"/>
      <c r="M121" s="16"/>
      <c r="N121" s="16"/>
      <c r="O121" s="16"/>
      <c r="P121" s="16"/>
    </row>
    <row r="122" spans="1:16" x14ac:dyDescent="0.2">
      <c r="A122" s="262" t="str">
        <f>'Kops n'!A38:D38</f>
        <v>Tāme sastādīta 2024. gada 28. martā</v>
      </c>
      <c r="B122" s="263"/>
      <c r="C122" s="263"/>
      <c r="D122" s="263"/>
      <c r="E122" s="16"/>
      <c r="F122" s="16"/>
      <c r="G122" s="16"/>
      <c r="H122" s="16"/>
      <c r="I122" s="16"/>
      <c r="J122" s="16"/>
      <c r="K122" s="16"/>
      <c r="L122" s="16"/>
      <c r="M122" s="16"/>
      <c r="N122" s="16"/>
      <c r="O122" s="16"/>
      <c r="P122" s="16"/>
    </row>
    <row r="123" spans="1:16" x14ac:dyDescent="0.2">
      <c r="A123" s="16"/>
      <c r="B123" s="16"/>
      <c r="C123" s="16"/>
      <c r="D123" s="16"/>
      <c r="E123" s="16"/>
      <c r="F123" s="16"/>
      <c r="G123" s="16"/>
      <c r="H123" s="16"/>
      <c r="I123" s="16"/>
      <c r="J123" s="16"/>
      <c r="K123" s="16"/>
      <c r="L123" s="16"/>
      <c r="M123" s="16"/>
      <c r="N123" s="16"/>
      <c r="O123" s="16"/>
      <c r="P123" s="16"/>
    </row>
    <row r="124" spans="1:16" x14ac:dyDescent="0.2">
      <c r="A124" s="1" t="s">
        <v>41</v>
      </c>
      <c r="B124" s="16"/>
      <c r="C124" s="320">
        <f>'Kops n'!C40:H40</f>
        <v>0</v>
      </c>
      <c r="D124" s="320"/>
      <c r="E124" s="320"/>
      <c r="F124" s="320"/>
      <c r="G124" s="320"/>
      <c r="H124" s="320"/>
      <c r="I124" s="16"/>
      <c r="J124" s="16"/>
      <c r="K124" s="16"/>
      <c r="L124" s="16"/>
      <c r="M124" s="16"/>
      <c r="N124" s="16"/>
      <c r="O124" s="16"/>
      <c r="P124" s="16"/>
    </row>
    <row r="125" spans="1:16" x14ac:dyDescent="0.2">
      <c r="A125" s="16"/>
      <c r="B125" s="16"/>
      <c r="C125" s="246" t="s">
        <v>15</v>
      </c>
      <c r="D125" s="246"/>
      <c r="E125" s="246"/>
      <c r="F125" s="246"/>
      <c r="G125" s="246"/>
      <c r="H125" s="246"/>
      <c r="I125" s="16"/>
      <c r="J125" s="16"/>
      <c r="K125" s="16"/>
      <c r="L125" s="16"/>
      <c r="M125" s="16"/>
      <c r="N125" s="16"/>
      <c r="O125" s="16"/>
      <c r="P125" s="16"/>
    </row>
    <row r="126" spans="1:16" x14ac:dyDescent="0.2">
      <c r="A126" s="16"/>
      <c r="B126" s="16"/>
      <c r="C126" s="16"/>
      <c r="D126" s="16"/>
      <c r="E126" s="16"/>
      <c r="F126" s="16"/>
      <c r="G126" s="16"/>
      <c r="H126" s="16"/>
      <c r="I126" s="16"/>
      <c r="J126" s="16"/>
      <c r="K126" s="16"/>
      <c r="L126" s="16"/>
      <c r="M126" s="16"/>
      <c r="N126" s="16"/>
      <c r="O126" s="16"/>
      <c r="P126" s="16"/>
    </row>
    <row r="127" spans="1:16" x14ac:dyDescent="0.2">
      <c r="A127" s="78" t="s">
        <v>16</v>
      </c>
      <c r="B127" s="42"/>
      <c r="C127" s="85">
        <f>'Kops n'!C43</f>
        <v>0</v>
      </c>
      <c r="D127" s="42"/>
      <c r="E127" s="16"/>
      <c r="F127" s="16"/>
      <c r="G127" s="16"/>
      <c r="H127" s="16"/>
      <c r="I127" s="16"/>
      <c r="J127" s="16"/>
      <c r="K127" s="16"/>
      <c r="L127" s="16"/>
      <c r="M127" s="16"/>
      <c r="N127" s="16"/>
      <c r="O127" s="16"/>
      <c r="P127" s="16"/>
    </row>
    <row r="128" spans="1:16" x14ac:dyDescent="0.2">
      <c r="A128" s="16"/>
      <c r="B128" s="16"/>
      <c r="C128" s="16"/>
      <c r="D128" s="16"/>
      <c r="E128" s="16"/>
      <c r="F128" s="16"/>
      <c r="G128" s="16"/>
      <c r="H128" s="16"/>
      <c r="I128" s="16"/>
      <c r="J128" s="16"/>
      <c r="K128" s="16"/>
      <c r="L128" s="16"/>
      <c r="M128" s="16"/>
      <c r="N128" s="16"/>
      <c r="O128" s="16"/>
      <c r="P128" s="16"/>
    </row>
  </sheetData>
  <mergeCells count="23">
    <mergeCell ref="C2:I2"/>
    <mergeCell ref="C3:I3"/>
    <mergeCell ref="C4:I4"/>
    <mergeCell ref="D5:L5"/>
    <mergeCell ref="D6:L6"/>
    <mergeCell ref="D8:L8"/>
    <mergeCell ref="A9:F9"/>
    <mergeCell ref="J9:M9"/>
    <mergeCell ref="N9:O9"/>
    <mergeCell ref="D7:L7"/>
    <mergeCell ref="C125:H125"/>
    <mergeCell ref="L12:P12"/>
    <mergeCell ref="A116:K116"/>
    <mergeCell ref="C119:H119"/>
    <mergeCell ref="C120:H120"/>
    <mergeCell ref="A122:D122"/>
    <mergeCell ref="C124:H124"/>
    <mergeCell ref="A12:A13"/>
    <mergeCell ref="B12:B13"/>
    <mergeCell ref="C12:C13"/>
    <mergeCell ref="D12:D13"/>
    <mergeCell ref="E12:E13"/>
    <mergeCell ref="F12:K12"/>
  </mergeCells>
  <conditionalFormatting sqref="A116:K116">
    <cfRule type="containsText" dxfId="222" priority="3" operator="containsText" text="Tiešās izmaksas kopā, t. sk. darba devēja sociālais nodoklis __.__% ">
      <formula>NOT(ISERROR(SEARCH("Tiešās izmaksas kopā, t. sk. darba devēja sociālais nodoklis __.__% ",A116)))</formula>
    </cfRule>
  </conditionalFormatting>
  <conditionalFormatting sqref="A14:P115">
    <cfRule type="cellIs" dxfId="221" priority="1" operator="equal">
      <formula>0</formula>
    </cfRule>
  </conditionalFormatting>
  <conditionalFormatting sqref="C2:I2 D5:L8 N9:O9 L116:P116 C119:H119 C124:H124 C127">
    <cfRule type="cellIs" dxfId="220"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28"/>
  <sheetViews>
    <sheetView workbookViewId="0">
      <selection activeCell="J110" sqref="J11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'3a+c+n'!D1</f>
        <v>3</v>
      </c>
      <c r="E1" s="22"/>
      <c r="F1" s="22"/>
      <c r="G1" s="22"/>
      <c r="H1" s="22"/>
      <c r="I1" s="22"/>
      <c r="J1" s="22"/>
      <c r="N1" s="26"/>
      <c r="O1" s="27"/>
      <c r="P1" s="28"/>
    </row>
    <row r="2" spans="1:16" x14ac:dyDescent="0.2">
      <c r="A2" s="29"/>
      <c r="B2" s="29"/>
      <c r="C2" s="332" t="str">
        <f>'3a+c+n'!C2:I2</f>
        <v>Fasādes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'3a+c+n'!A9</f>
        <v>Tāme sastādīta  2024. gada tirgus cenās, pamatojoties uz AR daļas rasējumiem</v>
      </c>
      <c r="B9" s="329"/>
      <c r="C9" s="329"/>
      <c r="D9" s="329"/>
      <c r="E9" s="329"/>
      <c r="F9" s="329"/>
      <c r="G9" s="31"/>
      <c r="H9" s="31"/>
      <c r="I9" s="31"/>
      <c r="J9" s="330" t="s">
        <v>45</v>
      </c>
      <c r="K9" s="330"/>
      <c r="L9" s="330"/>
      <c r="M9" s="330"/>
      <c r="N9" s="331">
        <f>P116</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izmaksas",IF('3a+c+n'!$Q14="C",'3a+c+n'!B14,0))</f>
        <v>0</v>
      </c>
      <c r="C14" s="23">
        <f>IF($C$4="citu pasākumu izmaksas",IF('3a+c+n'!$Q14="C",'3a+c+n'!C14,0))</f>
        <v>0</v>
      </c>
      <c r="D14" s="23">
        <f>IF($C$4="citu pasākumu izmaksas",IF('3a+c+n'!$Q14="C",'3a+c+n'!D14,0))</f>
        <v>0</v>
      </c>
      <c r="E14" s="45"/>
      <c r="F14" s="63"/>
      <c r="G14" s="117"/>
      <c r="H14" s="117">
        <f>IF($C$4="citu pasākumu izmaksas",IF('3a+c+n'!$Q14="C",'3a+c+n'!H14,0))</f>
        <v>0</v>
      </c>
      <c r="I14" s="117"/>
      <c r="J14" s="117"/>
      <c r="K14" s="118">
        <f>IF($C$4="citu pasākumu izmaksas",IF('3a+c+n'!$Q14="C",'3a+c+n'!K14,0))</f>
        <v>0</v>
      </c>
      <c r="L14" s="81">
        <f>IF($C$4="citu pasākumu izmaksas",IF('3a+c+n'!$Q14="C",'3a+c+n'!L14,0))</f>
        <v>0</v>
      </c>
      <c r="M14" s="117">
        <f>IF($C$4="citu pasākumu izmaksas",IF('3a+c+n'!$Q14="C",'3a+c+n'!M14,0))</f>
        <v>0</v>
      </c>
      <c r="N14" s="117">
        <f>IF($C$4="citu pasākumu izmaksas",IF('3a+c+n'!$Q14="C",'3a+c+n'!N14,0))</f>
        <v>0</v>
      </c>
      <c r="O14" s="117">
        <f>IF($C$4="citu pasākumu izmaksas",IF('3a+c+n'!$Q14="C",'3a+c+n'!O14,0))</f>
        <v>0</v>
      </c>
      <c r="P14" s="118">
        <f>IF($C$4="citu pasākumu izmaksas",IF('3a+c+n'!$Q14="C",'3a+c+n'!P14,0))</f>
        <v>0</v>
      </c>
    </row>
    <row r="15" spans="1:16" x14ac:dyDescent="0.2">
      <c r="A15" s="51">
        <f>IF(P15=0,0,IF(COUNTBLANK(P15)=1,0,COUNTA($P$14:P15)))</f>
        <v>0</v>
      </c>
      <c r="B15" s="24">
        <f>IF($C$4="citu pasākumu izmaksas",IF('3a+c+n'!$Q15="C",'3a+c+n'!B15,0))</f>
        <v>0</v>
      </c>
      <c r="C15" s="24">
        <f>IF($C$4="citu pasākumu izmaksas",IF('3a+c+n'!$Q15="C",'3a+c+n'!C15,0))</f>
        <v>0</v>
      </c>
      <c r="D15" s="24">
        <f>IF($C$4="citu pasākumu izmaksas",IF('3a+c+n'!$Q15="C",'3a+c+n'!D15,0))</f>
        <v>0</v>
      </c>
      <c r="E15" s="46"/>
      <c r="F15" s="65"/>
      <c r="G15" s="119"/>
      <c r="H15" s="119">
        <f>IF($C$4="citu pasākumu izmaksas",IF('3a+c+n'!$Q15="C",'3a+c+n'!H15,0))</f>
        <v>0</v>
      </c>
      <c r="I15" s="119"/>
      <c r="J15" s="119"/>
      <c r="K15" s="120">
        <f>IF($C$4="citu pasākumu izmaksas",IF('3a+c+n'!$Q15="C",'3a+c+n'!K15,0))</f>
        <v>0</v>
      </c>
      <c r="L15" s="82">
        <f>IF($C$4="citu pasākumu izmaksas",IF('3a+c+n'!$Q15="C",'3a+c+n'!L15,0))</f>
        <v>0</v>
      </c>
      <c r="M15" s="119">
        <f>IF($C$4="citu pasākumu izmaksas",IF('3a+c+n'!$Q15="C",'3a+c+n'!M15,0))</f>
        <v>0</v>
      </c>
      <c r="N15" s="119">
        <f>IF($C$4="citu pasākumu izmaksas",IF('3a+c+n'!$Q15="C",'3a+c+n'!N15,0))</f>
        <v>0</v>
      </c>
      <c r="O15" s="119">
        <f>IF($C$4="citu pasākumu izmaksas",IF('3a+c+n'!$Q15="C",'3a+c+n'!O15,0))</f>
        <v>0</v>
      </c>
      <c r="P15" s="120">
        <f>IF($C$4="citu pasākumu izmaksas",IF('3a+c+n'!$Q15="C",'3a+c+n'!P15,0))</f>
        <v>0</v>
      </c>
    </row>
    <row r="16" spans="1:16" x14ac:dyDescent="0.2">
      <c r="A16" s="51">
        <f>IF(P16=0,0,IF(COUNTBLANK(P16)=1,0,COUNTA($P$14:P16)))</f>
        <v>0</v>
      </c>
      <c r="B16" s="24">
        <f>IF($C$4="citu pasākumu izmaksas",IF('3a+c+n'!$Q16="C",'3a+c+n'!B16,0))</f>
        <v>0</v>
      </c>
      <c r="C16" s="24">
        <f>IF($C$4="citu pasākumu izmaksas",IF('3a+c+n'!$Q16="C",'3a+c+n'!C16,0))</f>
        <v>0</v>
      </c>
      <c r="D16" s="24">
        <f>IF($C$4="citu pasākumu izmaksas",IF('3a+c+n'!$Q16="C",'3a+c+n'!D16,0))</f>
        <v>0</v>
      </c>
      <c r="E16" s="46"/>
      <c r="F16" s="65"/>
      <c r="G16" s="119"/>
      <c r="H16" s="119">
        <f>IF($C$4="citu pasākumu izmaksas",IF('3a+c+n'!$Q16="C",'3a+c+n'!H16,0))</f>
        <v>0</v>
      </c>
      <c r="I16" s="119"/>
      <c r="J16" s="119"/>
      <c r="K16" s="120">
        <f>IF($C$4="citu pasākumu izmaksas",IF('3a+c+n'!$Q16="C",'3a+c+n'!K16,0))</f>
        <v>0</v>
      </c>
      <c r="L16" s="82">
        <f>IF($C$4="citu pasākumu izmaksas",IF('3a+c+n'!$Q16="C",'3a+c+n'!L16,0))</f>
        <v>0</v>
      </c>
      <c r="M16" s="119">
        <f>IF($C$4="citu pasākumu izmaksas",IF('3a+c+n'!$Q16="C",'3a+c+n'!M16,0))</f>
        <v>0</v>
      </c>
      <c r="N16" s="119">
        <f>IF($C$4="citu pasākumu izmaksas",IF('3a+c+n'!$Q16="C",'3a+c+n'!N16,0))</f>
        <v>0</v>
      </c>
      <c r="O16" s="119">
        <f>IF($C$4="citu pasākumu izmaksas",IF('3a+c+n'!$Q16="C",'3a+c+n'!O16,0))</f>
        <v>0</v>
      </c>
      <c r="P16" s="120">
        <f>IF($C$4="citu pasākumu izmaksas",IF('3a+c+n'!$Q16="C",'3a+c+n'!P16,0))</f>
        <v>0</v>
      </c>
    </row>
    <row r="17" spans="1:16" x14ac:dyDescent="0.2">
      <c r="A17" s="51">
        <f>IF(P17=0,0,IF(COUNTBLANK(P17)=1,0,COUNTA($P$14:P17)))</f>
        <v>0</v>
      </c>
      <c r="B17" s="24">
        <f>IF($C$4="citu pasākumu izmaksas",IF('3a+c+n'!$Q17="C",'3a+c+n'!B17,0))</f>
        <v>0</v>
      </c>
      <c r="C17" s="24">
        <f>IF($C$4="citu pasākumu izmaksas",IF('3a+c+n'!$Q17="C",'3a+c+n'!C17,0))</f>
        <v>0</v>
      </c>
      <c r="D17" s="24">
        <f>IF($C$4="citu pasākumu izmaksas",IF('3a+c+n'!$Q17="C",'3a+c+n'!D17,0))</f>
        <v>0</v>
      </c>
      <c r="E17" s="46"/>
      <c r="F17" s="65"/>
      <c r="G17" s="119"/>
      <c r="H17" s="119">
        <f>IF($C$4="citu pasākumu izmaksas",IF('3a+c+n'!$Q17="C",'3a+c+n'!H17,0))</f>
        <v>0</v>
      </c>
      <c r="I17" s="119"/>
      <c r="J17" s="119"/>
      <c r="K17" s="120">
        <f>IF($C$4="citu pasākumu izmaksas",IF('3a+c+n'!$Q17="C",'3a+c+n'!K17,0))</f>
        <v>0</v>
      </c>
      <c r="L17" s="82">
        <f>IF($C$4="citu pasākumu izmaksas",IF('3a+c+n'!$Q17="C",'3a+c+n'!L17,0))</f>
        <v>0</v>
      </c>
      <c r="M17" s="119">
        <f>IF($C$4="citu pasākumu izmaksas",IF('3a+c+n'!$Q17="C",'3a+c+n'!M17,0))</f>
        <v>0</v>
      </c>
      <c r="N17" s="119">
        <f>IF($C$4="citu pasākumu izmaksas",IF('3a+c+n'!$Q17="C",'3a+c+n'!N17,0))</f>
        <v>0</v>
      </c>
      <c r="O17" s="119">
        <f>IF($C$4="citu pasākumu izmaksas",IF('3a+c+n'!$Q17="C",'3a+c+n'!O17,0))</f>
        <v>0</v>
      </c>
      <c r="P17" s="120">
        <f>IF($C$4="citu pasākumu izmaksas",IF('3a+c+n'!$Q17="C",'3a+c+n'!P17,0))</f>
        <v>0</v>
      </c>
    </row>
    <row r="18" spans="1:16" x14ac:dyDescent="0.2">
      <c r="A18" s="51">
        <f>IF(P18=0,0,IF(COUNTBLANK(P18)=1,0,COUNTA($P$14:P18)))</f>
        <v>0</v>
      </c>
      <c r="B18" s="24">
        <f>IF($C$4="citu pasākumu izmaksas",IF('3a+c+n'!$Q18="C",'3a+c+n'!B18,0))</f>
        <v>0</v>
      </c>
      <c r="C18" s="24">
        <f>IF($C$4="citu pasākumu izmaksas",IF('3a+c+n'!$Q18="C",'3a+c+n'!C18,0))</f>
        <v>0</v>
      </c>
      <c r="D18" s="24">
        <f>IF($C$4="citu pasākumu izmaksas",IF('3a+c+n'!$Q18="C",'3a+c+n'!D18,0))</f>
        <v>0</v>
      </c>
      <c r="E18" s="46"/>
      <c r="F18" s="65"/>
      <c r="G18" s="119"/>
      <c r="H18" s="119">
        <f>IF($C$4="citu pasākumu izmaksas",IF('3a+c+n'!$Q18="C",'3a+c+n'!H18,0))</f>
        <v>0</v>
      </c>
      <c r="I18" s="119"/>
      <c r="J18" s="119"/>
      <c r="K18" s="120">
        <f>IF($C$4="citu pasākumu izmaksas",IF('3a+c+n'!$Q18="C",'3a+c+n'!K18,0))</f>
        <v>0</v>
      </c>
      <c r="L18" s="82">
        <f>IF($C$4="citu pasākumu izmaksas",IF('3a+c+n'!$Q18="C",'3a+c+n'!L18,0))</f>
        <v>0</v>
      </c>
      <c r="M18" s="119">
        <f>IF($C$4="citu pasākumu izmaksas",IF('3a+c+n'!$Q18="C",'3a+c+n'!M18,0))</f>
        <v>0</v>
      </c>
      <c r="N18" s="119">
        <f>IF($C$4="citu pasākumu izmaksas",IF('3a+c+n'!$Q18="C",'3a+c+n'!N18,0))</f>
        <v>0</v>
      </c>
      <c r="O18" s="119">
        <f>IF($C$4="citu pasākumu izmaksas",IF('3a+c+n'!$Q18="C",'3a+c+n'!O18,0))</f>
        <v>0</v>
      </c>
      <c r="P18" s="120">
        <f>IF($C$4="citu pasākumu izmaksas",IF('3a+c+n'!$Q18="C",'3a+c+n'!P18,0))</f>
        <v>0</v>
      </c>
    </row>
    <row r="19" spans="1:16" x14ac:dyDescent="0.2">
      <c r="A19" s="51">
        <f>IF(P19=0,0,IF(COUNTBLANK(P19)=1,0,COUNTA($P$14:P19)))</f>
        <v>0</v>
      </c>
      <c r="B19" s="24">
        <f>IF($C$4="citu pasākumu izmaksas",IF('3a+c+n'!$Q19="C",'3a+c+n'!B19,0))</f>
        <v>0</v>
      </c>
      <c r="C19" s="24">
        <f>IF($C$4="citu pasākumu izmaksas",IF('3a+c+n'!$Q19="C",'3a+c+n'!C19,0))</f>
        <v>0</v>
      </c>
      <c r="D19" s="24">
        <f>IF($C$4="citu pasākumu izmaksas",IF('3a+c+n'!$Q19="C",'3a+c+n'!D19,0))</f>
        <v>0</v>
      </c>
      <c r="E19" s="46"/>
      <c r="F19" s="65"/>
      <c r="G19" s="119"/>
      <c r="H19" s="119">
        <f>IF($C$4="citu pasākumu izmaksas",IF('3a+c+n'!$Q19="C",'3a+c+n'!H19,0))</f>
        <v>0</v>
      </c>
      <c r="I19" s="119"/>
      <c r="J19" s="119"/>
      <c r="K19" s="120">
        <f>IF($C$4="citu pasākumu izmaksas",IF('3a+c+n'!$Q19="C",'3a+c+n'!K19,0))</f>
        <v>0</v>
      </c>
      <c r="L19" s="82">
        <f>IF($C$4="citu pasākumu izmaksas",IF('3a+c+n'!$Q19="C",'3a+c+n'!L19,0))</f>
        <v>0</v>
      </c>
      <c r="M19" s="119">
        <f>IF($C$4="citu pasākumu izmaksas",IF('3a+c+n'!$Q19="C",'3a+c+n'!M19,0))</f>
        <v>0</v>
      </c>
      <c r="N19" s="119">
        <f>IF($C$4="citu pasākumu izmaksas",IF('3a+c+n'!$Q19="C",'3a+c+n'!N19,0))</f>
        <v>0</v>
      </c>
      <c r="O19" s="119">
        <f>IF($C$4="citu pasākumu izmaksas",IF('3a+c+n'!$Q19="C",'3a+c+n'!O19,0))</f>
        <v>0</v>
      </c>
      <c r="P19" s="120">
        <f>IF($C$4="citu pasākumu izmaksas",IF('3a+c+n'!$Q19="C",'3a+c+n'!P19,0))</f>
        <v>0</v>
      </c>
    </row>
    <row r="20" spans="1:16" x14ac:dyDescent="0.2">
      <c r="A20" s="51">
        <f>IF(P20=0,0,IF(COUNTBLANK(P20)=1,0,COUNTA($P$14:P20)))</f>
        <v>0</v>
      </c>
      <c r="B20" s="24">
        <f>IF($C$4="citu pasākumu izmaksas",IF('3a+c+n'!$Q20="C",'3a+c+n'!B20,0))</f>
        <v>0</v>
      </c>
      <c r="C20" s="24">
        <f>IF($C$4="citu pasākumu izmaksas",IF('3a+c+n'!$Q20="C",'3a+c+n'!C20,0))</f>
        <v>0</v>
      </c>
      <c r="D20" s="24">
        <f>IF($C$4="citu pasākumu izmaksas",IF('3a+c+n'!$Q20="C",'3a+c+n'!D20,0))</f>
        <v>0</v>
      </c>
      <c r="E20" s="46"/>
      <c r="F20" s="65"/>
      <c r="G20" s="119"/>
      <c r="H20" s="119">
        <f>IF($C$4="citu pasākumu izmaksas",IF('3a+c+n'!$Q20="C",'3a+c+n'!H20,0))</f>
        <v>0</v>
      </c>
      <c r="I20" s="119"/>
      <c r="J20" s="119"/>
      <c r="K20" s="120">
        <f>IF($C$4="citu pasākumu izmaksas",IF('3a+c+n'!$Q20="C",'3a+c+n'!K20,0))</f>
        <v>0</v>
      </c>
      <c r="L20" s="82">
        <f>IF($C$4="citu pasākumu izmaksas",IF('3a+c+n'!$Q20="C",'3a+c+n'!L20,0))</f>
        <v>0</v>
      </c>
      <c r="M20" s="119">
        <f>IF($C$4="citu pasākumu izmaksas",IF('3a+c+n'!$Q20="C",'3a+c+n'!M20,0))</f>
        <v>0</v>
      </c>
      <c r="N20" s="119">
        <f>IF($C$4="citu pasākumu izmaksas",IF('3a+c+n'!$Q20="C",'3a+c+n'!N20,0))</f>
        <v>0</v>
      </c>
      <c r="O20" s="119">
        <f>IF($C$4="citu pasākumu izmaksas",IF('3a+c+n'!$Q20="C",'3a+c+n'!O20,0))</f>
        <v>0</v>
      </c>
      <c r="P20" s="120">
        <f>IF($C$4="citu pasākumu izmaksas",IF('3a+c+n'!$Q20="C",'3a+c+n'!P20,0))</f>
        <v>0</v>
      </c>
    </row>
    <row r="21" spans="1:16" x14ac:dyDescent="0.2">
      <c r="A21" s="51">
        <f>IF(P21=0,0,IF(COUNTBLANK(P21)=1,0,COUNTA($P$14:P21)))</f>
        <v>0</v>
      </c>
      <c r="B21" s="24">
        <f>IF($C$4="citu pasākumu izmaksas",IF('3a+c+n'!$Q21="C",'3a+c+n'!B21,0))</f>
        <v>0</v>
      </c>
      <c r="C21" s="24">
        <f>IF($C$4="citu pasākumu izmaksas",IF('3a+c+n'!$Q21="C",'3a+c+n'!C21,0))</f>
        <v>0</v>
      </c>
      <c r="D21" s="24">
        <f>IF($C$4="citu pasākumu izmaksas",IF('3a+c+n'!$Q21="C",'3a+c+n'!D21,0))</f>
        <v>0</v>
      </c>
      <c r="E21" s="46"/>
      <c r="F21" s="65"/>
      <c r="G21" s="119"/>
      <c r="H21" s="119">
        <f>IF($C$4="citu pasākumu izmaksas",IF('3a+c+n'!$Q21="C",'3a+c+n'!H21,0))</f>
        <v>0</v>
      </c>
      <c r="I21" s="119"/>
      <c r="J21" s="119"/>
      <c r="K21" s="120">
        <f>IF($C$4="citu pasākumu izmaksas",IF('3a+c+n'!$Q21="C",'3a+c+n'!K21,0))</f>
        <v>0</v>
      </c>
      <c r="L21" s="82">
        <f>IF($C$4="citu pasākumu izmaksas",IF('3a+c+n'!$Q21="C",'3a+c+n'!L21,0))</f>
        <v>0</v>
      </c>
      <c r="M21" s="119">
        <f>IF($C$4="citu pasākumu izmaksas",IF('3a+c+n'!$Q21="C",'3a+c+n'!M21,0))</f>
        <v>0</v>
      </c>
      <c r="N21" s="119">
        <f>IF($C$4="citu pasākumu izmaksas",IF('3a+c+n'!$Q21="C",'3a+c+n'!N21,0))</f>
        <v>0</v>
      </c>
      <c r="O21" s="119">
        <f>IF($C$4="citu pasākumu izmaksas",IF('3a+c+n'!$Q21="C",'3a+c+n'!O21,0))</f>
        <v>0</v>
      </c>
      <c r="P21" s="120">
        <f>IF($C$4="citu pasākumu izmaksas",IF('3a+c+n'!$Q21="C",'3a+c+n'!P21,0))</f>
        <v>0</v>
      </c>
    </row>
    <row r="22" spans="1:16" x14ac:dyDescent="0.2">
      <c r="A22" s="51">
        <f>IF(P22=0,0,IF(COUNTBLANK(P22)=1,0,COUNTA($P$14:P22)))</f>
        <v>0</v>
      </c>
      <c r="B22" s="24">
        <f>IF($C$4="citu pasākumu izmaksas",IF('3a+c+n'!$Q22="C",'3a+c+n'!B22,0))</f>
        <v>0</v>
      </c>
      <c r="C22" s="24">
        <f>IF($C$4="citu pasākumu izmaksas",IF('3a+c+n'!$Q22="C",'3a+c+n'!C22,0))</f>
        <v>0</v>
      </c>
      <c r="D22" s="24">
        <f>IF($C$4="citu pasākumu izmaksas",IF('3a+c+n'!$Q22="C",'3a+c+n'!D22,0))</f>
        <v>0</v>
      </c>
      <c r="E22" s="46"/>
      <c r="F22" s="65"/>
      <c r="G22" s="119"/>
      <c r="H22" s="119">
        <f>IF($C$4="citu pasākumu izmaksas",IF('3a+c+n'!$Q22="C",'3a+c+n'!H22,0))</f>
        <v>0</v>
      </c>
      <c r="I22" s="119"/>
      <c r="J22" s="119"/>
      <c r="K22" s="120">
        <f>IF($C$4="citu pasākumu izmaksas",IF('3a+c+n'!$Q22="C",'3a+c+n'!K22,0))</f>
        <v>0</v>
      </c>
      <c r="L22" s="82">
        <f>IF($C$4="citu pasākumu izmaksas",IF('3a+c+n'!$Q22="C",'3a+c+n'!L22,0))</f>
        <v>0</v>
      </c>
      <c r="M22" s="119">
        <f>IF($C$4="citu pasākumu izmaksas",IF('3a+c+n'!$Q22="C",'3a+c+n'!M22,0))</f>
        <v>0</v>
      </c>
      <c r="N22" s="119">
        <f>IF($C$4="citu pasākumu izmaksas",IF('3a+c+n'!$Q22="C",'3a+c+n'!N22,0))</f>
        <v>0</v>
      </c>
      <c r="O22" s="119">
        <f>IF($C$4="citu pasākumu izmaksas",IF('3a+c+n'!$Q22="C",'3a+c+n'!O22,0))</f>
        <v>0</v>
      </c>
      <c r="P22" s="120">
        <f>IF($C$4="citu pasākumu izmaksas",IF('3a+c+n'!$Q22="C",'3a+c+n'!P22,0))</f>
        <v>0</v>
      </c>
    </row>
    <row r="23" spans="1:16" x14ac:dyDescent="0.2">
      <c r="A23" s="51">
        <f>IF(P23=0,0,IF(COUNTBLANK(P23)=1,0,COUNTA($P$14:P23)))</f>
        <v>0</v>
      </c>
      <c r="B23" s="24">
        <f>IF($C$4="citu pasākumu izmaksas",IF('3a+c+n'!$Q23="C",'3a+c+n'!B23,0))</f>
        <v>0</v>
      </c>
      <c r="C23" s="24">
        <f>IF($C$4="citu pasākumu izmaksas",IF('3a+c+n'!$Q23="C",'3a+c+n'!C23,0))</f>
        <v>0</v>
      </c>
      <c r="D23" s="24">
        <f>IF($C$4="citu pasākumu izmaksas",IF('3a+c+n'!$Q23="C",'3a+c+n'!D23,0))</f>
        <v>0</v>
      </c>
      <c r="E23" s="46"/>
      <c r="F23" s="65"/>
      <c r="G23" s="119"/>
      <c r="H23" s="119">
        <f>IF($C$4="citu pasākumu izmaksas",IF('3a+c+n'!$Q23="C",'3a+c+n'!H23,0))</f>
        <v>0</v>
      </c>
      <c r="I23" s="119"/>
      <c r="J23" s="119"/>
      <c r="K23" s="120">
        <f>IF($C$4="citu pasākumu izmaksas",IF('3a+c+n'!$Q23="C",'3a+c+n'!K23,0))</f>
        <v>0</v>
      </c>
      <c r="L23" s="82">
        <f>IF($C$4="citu pasākumu izmaksas",IF('3a+c+n'!$Q23="C",'3a+c+n'!L23,0))</f>
        <v>0</v>
      </c>
      <c r="M23" s="119">
        <f>IF($C$4="citu pasākumu izmaksas",IF('3a+c+n'!$Q23="C",'3a+c+n'!M23,0))</f>
        <v>0</v>
      </c>
      <c r="N23" s="119">
        <f>IF($C$4="citu pasākumu izmaksas",IF('3a+c+n'!$Q23="C",'3a+c+n'!N23,0))</f>
        <v>0</v>
      </c>
      <c r="O23" s="119">
        <f>IF($C$4="citu pasākumu izmaksas",IF('3a+c+n'!$Q23="C",'3a+c+n'!O23,0))</f>
        <v>0</v>
      </c>
      <c r="P23" s="120">
        <f>IF($C$4="citu pasākumu izmaksas",IF('3a+c+n'!$Q23="C",'3a+c+n'!P23,0))</f>
        <v>0</v>
      </c>
    </row>
    <row r="24" spans="1:16" x14ac:dyDescent="0.2">
      <c r="A24" s="51">
        <f>IF(P24=0,0,IF(COUNTBLANK(P24)=1,0,COUNTA($P$14:P24)))</f>
        <v>0</v>
      </c>
      <c r="B24" s="24">
        <f>IF($C$4="citu pasākumu izmaksas",IF('3a+c+n'!$Q24="C",'3a+c+n'!B24,0))</f>
        <v>0</v>
      </c>
      <c r="C24" s="24">
        <f>IF($C$4="citu pasākumu izmaksas",IF('3a+c+n'!$Q24="C",'3a+c+n'!C24,0))</f>
        <v>0</v>
      </c>
      <c r="D24" s="24">
        <f>IF($C$4="citu pasākumu izmaksas",IF('3a+c+n'!$Q24="C",'3a+c+n'!D24,0))</f>
        <v>0</v>
      </c>
      <c r="E24" s="46"/>
      <c r="F24" s="65"/>
      <c r="G24" s="119"/>
      <c r="H24" s="119">
        <f>IF($C$4="citu pasākumu izmaksas",IF('3a+c+n'!$Q24="C",'3a+c+n'!H24,0))</f>
        <v>0</v>
      </c>
      <c r="I24" s="119"/>
      <c r="J24" s="119"/>
      <c r="K24" s="120">
        <f>IF($C$4="citu pasākumu izmaksas",IF('3a+c+n'!$Q24="C",'3a+c+n'!K24,0))</f>
        <v>0</v>
      </c>
      <c r="L24" s="82">
        <f>IF($C$4="citu pasākumu izmaksas",IF('3a+c+n'!$Q24="C",'3a+c+n'!L24,0))</f>
        <v>0</v>
      </c>
      <c r="M24" s="119">
        <f>IF($C$4="citu pasākumu izmaksas",IF('3a+c+n'!$Q24="C",'3a+c+n'!M24,0))</f>
        <v>0</v>
      </c>
      <c r="N24" s="119">
        <f>IF($C$4="citu pasākumu izmaksas",IF('3a+c+n'!$Q24="C",'3a+c+n'!N24,0))</f>
        <v>0</v>
      </c>
      <c r="O24" s="119">
        <f>IF($C$4="citu pasākumu izmaksas",IF('3a+c+n'!$Q24="C",'3a+c+n'!O24,0))</f>
        <v>0</v>
      </c>
      <c r="P24" s="120">
        <f>IF($C$4="citu pasākumu izmaksas",IF('3a+c+n'!$Q24="C",'3a+c+n'!P24,0))</f>
        <v>0</v>
      </c>
    </row>
    <row r="25" spans="1:16" x14ac:dyDescent="0.2">
      <c r="A25" s="51">
        <f>IF(P25=0,0,IF(COUNTBLANK(P25)=1,0,COUNTA($P$14:P25)))</f>
        <v>0</v>
      </c>
      <c r="B25" s="24">
        <f>IF($C$4="citu pasākumu izmaksas",IF('3a+c+n'!$Q25="C",'3a+c+n'!B25,0))</f>
        <v>0</v>
      </c>
      <c r="C25" s="24">
        <f>IF($C$4="citu pasākumu izmaksas",IF('3a+c+n'!$Q25="C",'3a+c+n'!C25,0))</f>
        <v>0</v>
      </c>
      <c r="D25" s="24">
        <f>IF($C$4="citu pasākumu izmaksas",IF('3a+c+n'!$Q25="C",'3a+c+n'!D25,0))</f>
        <v>0</v>
      </c>
      <c r="E25" s="46"/>
      <c r="F25" s="65"/>
      <c r="G25" s="119"/>
      <c r="H25" s="119">
        <f>IF($C$4="citu pasākumu izmaksas",IF('3a+c+n'!$Q25="C",'3a+c+n'!H25,0))</f>
        <v>0</v>
      </c>
      <c r="I25" s="119"/>
      <c r="J25" s="119"/>
      <c r="K25" s="120">
        <f>IF($C$4="citu pasākumu izmaksas",IF('3a+c+n'!$Q25="C",'3a+c+n'!K25,0))</f>
        <v>0</v>
      </c>
      <c r="L25" s="82">
        <f>IF($C$4="citu pasākumu izmaksas",IF('3a+c+n'!$Q25="C",'3a+c+n'!L25,0))</f>
        <v>0</v>
      </c>
      <c r="M25" s="119">
        <f>IF($C$4="citu pasākumu izmaksas",IF('3a+c+n'!$Q25="C",'3a+c+n'!M25,0))</f>
        <v>0</v>
      </c>
      <c r="N25" s="119">
        <f>IF($C$4="citu pasākumu izmaksas",IF('3a+c+n'!$Q25="C",'3a+c+n'!N25,0))</f>
        <v>0</v>
      </c>
      <c r="O25" s="119">
        <f>IF($C$4="citu pasākumu izmaksas",IF('3a+c+n'!$Q25="C",'3a+c+n'!O25,0))</f>
        <v>0</v>
      </c>
      <c r="P25" s="120">
        <f>IF($C$4="citu pasākumu izmaksas",IF('3a+c+n'!$Q25="C",'3a+c+n'!P25,0))</f>
        <v>0</v>
      </c>
    </row>
    <row r="26" spans="1:16" x14ac:dyDescent="0.2">
      <c r="A26" s="51">
        <f>IF(P26=0,0,IF(COUNTBLANK(P26)=1,0,COUNTA($P$14:P26)))</f>
        <v>0</v>
      </c>
      <c r="B26" s="24">
        <f>IF($C$4="citu pasākumu izmaksas",IF('3a+c+n'!$Q26="C",'3a+c+n'!B26,0))</f>
        <v>0</v>
      </c>
      <c r="C26" s="24">
        <f>IF($C$4="citu pasākumu izmaksas",IF('3a+c+n'!$Q26="C",'3a+c+n'!C26,0))</f>
        <v>0</v>
      </c>
      <c r="D26" s="24">
        <f>IF($C$4="citu pasākumu izmaksas",IF('3a+c+n'!$Q26="C",'3a+c+n'!D26,0))</f>
        <v>0</v>
      </c>
      <c r="E26" s="46"/>
      <c r="F26" s="65"/>
      <c r="G26" s="119"/>
      <c r="H26" s="119">
        <f>IF($C$4="citu pasākumu izmaksas",IF('3a+c+n'!$Q26="C",'3a+c+n'!H26,0))</f>
        <v>0</v>
      </c>
      <c r="I26" s="119"/>
      <c r="J26" s="119"/>
      <c r="K26" s="120">
        <f>IF($C$4="citu pasākumu izmaksas",IF('3a+c+n'!$Q26="C",'3a+c+n'!K26,0))</f>
        <v>0</v>
      </c>
      <c r="L26" s="82">
        <f>IF($C$4="citu pasākumu izmaksas",IF('3a+c+n'!$Q26="C",'3a+c+n'!L26,0))</f>
        <v>0</v>
      </c>
      <c r="M26" s="119">
        <f>IF($C$4="citu pasākumu izmaksas",IF('3a+c+n'!$Q26="C",'3a+c+n'!M26,0))</f>
        <v>0</v>
      </c>
      <c r="N26" s="119">
        <f>IF($C$4="citu pasākumu izmaksas",IF('3a+c+n'!$Q26="C",'3a+c+n'!N26,0))</f>
        <v>0</v>
      </c>
      <c r="O26" s="119">
        <f>IF($C$4="citu pasākumu izmaksas",IF('3a+c+n'!$Q26="C",'3a+c+n'!O26,0))</f>
        <v>0</v>
      </c>
      <c r="P26" s="120">
        <f>IF($C$4="citu pasākumu izmaksas",IF('3a+c+n'!$Q26="C",'3a+c+n'!P26,0))</f>
        <v>0</v>
      </c>
    </row>
    <row r="27" spans="1:16" x14ac:dyDescent="0.2">
      <c r="A27" s="51">
        <f>IF(P27=0,0,IF(COUNTBLANK(P27)=1,0,COUNTA($P$14:P27)))</f>
        <v>0</v>
      </c>
      <c r="B27" s="24">
        <f>IF($C$4="citu pasākumu izmaksas",IF('3a+c+n'!$Q27="C",'3a+c+n'!B27,0))</f>
        <v>0</v>
      </c>
      <c r="C27" s="24">
        <f>IF($C$4="citu pasākumu izmaksas",IF('3a+c+n'!$Q27="C",'3a+c+n'!C27,0))</f>
        <v>0</v>
      </c>
      <c r="D27" s="24">
        <f>IF($C$4="citu pasākumu izmaksas",IF('3a+c+n'!$Q27="C",'3a+c+n'!D27,0))</f>
        <v>0</v>
      </c>
      <c r="E27" s="46"/>
      <c r="F27" s="65"/>
      <c r="G27" s="119"/>
      <c r="H27" s="119">
        <f>IF($C$4="citu pasākumu izmaksas",IF('3a+c+n'!$Q27="C",'3a+c+n'!H27,0))</f>
        <v>0</v>
      </c>
      <c r="I27" s="119"/>
      <c r="J27" s="119"/>
      <c r="K27" s="120">
        <f>IF($C$4="citu pasākumu izmaksas",IF('3a+c+n'!$Q27="C",'3a+c+n'!K27,0))</f>
        <v>0</v>
      </c>
      <c r="L27" s="82">
        <f>IF($C$4="citu pasākumu izmaksas",IF('3a+c+n'!$Q27="C",'3a+c+n'!L27,0))</f>
        <v>0</v>
      </c>
      <c r="M27" s="119">
        <f>IF($C$4="citu pasākumu izmaksas",IF('3a+c+n'!$Q27="C",'3a+c+n'!M27,0))</f>
        <v>0</v>
      </c>
      <c r="N27" s="119">
        <f>IF($C$4="citu pasākumu izmaksas",IF('3a+c+n'!$Q27="C",'3a+c+n'!N27,0))</f>
        <v>0</v>
      </c>
      <c r="O27" s="119">
        <f>IF($C$4="citu pasākumu izmaksas",IF('3a+c+n'!$Q27="C",'3a+c+n'!O27,0))</f>
        <v>0</v>
      </c>
      <c r="P27" s="120">
        <f>IF($C$4="citu pasākumu izmaksas",IF('3a+c+n'!$Q27="C",'3a+c+n'!P27,0))</f>
        <v>0</v>
      </c>
    </row>
    <row r="28" spans="1:16" x14ac:dyDescent="0.2">
      <c r="A28" s="51">
        <f>IF(P28=0,0,IF(COUNTBLANK(P28)=1,0,COUNTA($P$14:P28)))</f>
        <v>0</v>
      </c>
      <c r="B28" s="24">
        <f>IF($C$4="citu pasākumu izmaksas",IF('3a+c+n'!$Q28="C",'3a+c+n'!B28,0))</f>
        <v>0</v>
      </c>
      <c r="C28" s="24">
        <f>IF($C$4="citu pasākumu izmaksas",IF('3a+c+n'!$Q28="C",'3a+c+n'!C28,0))</f>
        <v>0</v>
      </c>
      <c r="D28" s="24">
        <f>IF($C$4="citu pasākumu izmaksas",IF('3a+c+n'!$Q28="C",'3a+c+n'!D28,0))</f>
        <v>0</v>
      </c>
      <c r="E28" s="46"/>
      <c r="F28" s="65"/>
      <c r="G28" s="119"/>
      <c r="H28" s="119">
        <f>IF($C$4="citu pasākumu izmaksas",IF('3a+c+n'!$Q28="C",'3a+c+n'!H28,0))</f>
        <v>0</v>
      </c>
      <c r="I28" s="119"/>
      <c r="J28" s="119"/>
      <c r="K28" s="120">
        <f>IF($C$4="citu pasākumu izmaksas",IF('3a+c+n'!$Q28="C",'3a+c+n'!K28,0))</f>
        <v>0</v>
      </c>
      <c r="L28" s="82">
        <f>IF($C$4="citu pasākumu izmaksas",IF('3a+c+n'!$Q28="C",'3a+c+n'!L28,0))</f>
        <v>0</v>
      </c>
      <c r="M28" s="119">
        <f>IF($C$4="citu pasākumu izmaksas",IF('3a+c+n'!$Q28="C",'3a+c+n'!M28,0))</f>
        <v>0</v>
      </c>
      <c r="N28" s="119">
        <f>IF($C$4="citu pasākumu izmaksas",IF('3a+c+n'!$Q28="C",'3a+c+n'!N28,0))</f>
        <v>0</v>
      </c>
      <c r="O28" s="119">
        <f>IF($C$4="citu pasākumu izmaksas",IF('3a+c+n'!$Q28="C",'3a+c+n'!O28,0))</f>
        <v>0</v>
      </c>
      <c r="P28" s="120">
        <f>IF($C$4="citu pasākumu izmaksas",IF('3a+c+n'!$Q28="C",'3a+c+n'!P28,0))</f>
        <v>0</v>
      </c>
    </row>
    <row r="29" spans="1:16" x14ac:dyDescent="0.2">
      <c r="A29" s="51">
        <f>IF(P29=0,0,IF(COUNTBLANK(P29)=1,0,COUNTA($P$14:P29)))</f>
        <v>0</v>
      </c>
      <c r="B29" s="24">
        <f>IF($C$4="citu pasākumu izmaksas",IF('3a+c+n'!$Q29="C",'3a+c+n'!B29,0))</f>
        <v>0</v>
      </c>
      <c r="C29" s="24">
        <f>IF($C$4="citu pasākumu izmaksas",IF('3a+c+n'!$Q29="C",'3a+c+n'!C29,0))</f>
        <v>0</v>
      </c>
      <c r="D29" s="24">
        <f>IF($C$4="citu pasākumu izmaksas",IF('3a+c+n'!$Q29="C",'3a+c+n'!D29,0))</f>
        <v>0</v>
      </c>
      <c r="E29" s="46"/>
      <c r="F29" s="65"/>
      <c r="G29" s="119"/>
      <c r="H29" s="119">
        <f>IF($C$4="citu pasākumu izmaksas",IF('3a+c+n'!$Q29="C",'3a+c+n'!H29,0))</f>
        <v>0</v>
      </c>
      <c r="I29" s="119"/>
      <c r="J29" s="119"/>
      <c r="K29" s="120">
        <f>IF($C$4="citu pasākumu izmaksas",IF('3a+c+n'!$Q29="C",'3a+c+n'!K29,0))</f>
        <v>0</v>
      </c>
      <c r="L29" s="82">
        <f>IF($C$4="citu pasākumu izmaksas",IF('3a+c+n'!$Q29="C",'3a+c+n'!L29,0))</f>
        <v>0</v>
      </c>
      <c r="M29" s="119">
        <f>IF($C$4="citu pasākumu izmaksas",IF('3a+c+n'!$Q29="C",'3a+c+n'!M29,0))</f>
        <v>0</v>
      </c>
      <c r="N29" s="119">
        <f>IF($C$4="citu pasākumu izmaksas",IF('3a+c+n'!$Q29="C",'3a+c+n'!N29,0))</f>
        <v>0</v>
      </c>
      <c r="O29" s="119">
        <f>IF($C$4="citu pasākumu izmaksas",IF('3a+c+n'!$Q29="C",'3a+c+n'!O29,0))</f>
        <v>0</v>
      </c>
      <c r="P29" s="120">
        <f>IF($C$4="citu pasākumu izmaksas",IF('3a+c+n'!$Q29="C",'3a+c+n'!P29,0))</f>
        <v>0</v>
      </c>
    </row>
    <row r="30" spans="1:16" x14ac:dyDescent="0.2">
      <c r="A30" s="51">
        <f>IF(P30=0,0,IF(COUNTBLANK(P30)=1,0,COUNTA($P$14:P30)))</f>
        <v>0</v>
      </c>
      <c r="B30" s="24">
        <f>IF($C$4="citu pasākumu izmaksas",IF('3a+c+n'!$Q30="C",'3a+c+n'!B30,0))</f>
        <v>0</v>
      </c>
      <c r="C30" s="24">
        <f>IF($C$4="citu pasākumu izmaksas",IF('3a+c+n'!$Q30="C",'3a+c+n'!C30,0))</f>
        <v>0</v>
      </c>
      <c r="D30" s="24">
        <f>IF($C$4="citu pasākumu izmaksas",IF('3a+c+n'!$Q30="C",'3a+c+n'!D30,0))</f>
        <v>0</v>
      </c>
      <c r="E30" s="46"/>
      <c r="F30" s="65"/>
      <c r="G30" s="119"/>
      <c r="H30" s="119">
        <f>IF($C$4="citu pasākumu izmaksas",IF('3a+c+n'!$Q30="C",'3a+c+n'!H30,0))</f>
        <v>0</v>
      </c>
      <c r="I30" s="119"/>
      <c r="J30" s="119"/>
      <c r="K30" s="120">
        <f>IF($C$4="citu pasākumu izmaksas",IF('3a+c+n'!$Q30="C",'3a+c+n'!K30,0))</f>
        <v>0</v>
      </c>
      <c r="L30" s="82">
        <f>IF($C$4="citu pasākumu izmaksas",IF('3a+c+n'!$Q30="C",'3a+c+n'!L30,0))</f>
        <v>0</v>
      </c>
      <c r="M30" s="119">
        <f>IF($C$4="citu pasākumu izmaksas",IF('3a+c+n'!$Q30="C",'3a+c+n'!M30,0))</f>
        <v>0</v>
      </c>
      <c r="N30" s="119">
        <f>IF($C$4="citu pasākumu izmaksas",IF('3a+c+n'!$Q30="C",'3a+c+n'!N30,0))</f>
        <v>0</v>
      </c>
      <c r="O30" s="119">
        <f>IF($C$4="citu pasākumu izmaksas",IF('3a+c+n'!$Q30="C",'3a+c+n'!O30,0))</f>
        <v>0</v>
      </c>
      <c r="P30" s="120">
        <f>IF($C$4="citu pasākumu izmaksas",IF('3a+c+n'!$Q30="C",'3a+c+n'!P30,0))</f>
        <v>0</v>
      </c>
    </row>
    <row r="31" spans="1:16" x14ac:dyDescent="0.2">
      <c r="A31" s="51">
        <f>IF(P31=0,0,IF(COUNTBLANK(P31)=1,0,COUNTA($P$14:P31)))</f>
        <v>0</v>
      </c>
      <c r="B31" s="24">
        <f>IF($C$4="citu pasākumu izmaksas",IF('3a+c+n'!$Q31="C",'3a+c+n'!B31,0))</f>
        <v>0</v>
      </c>
      <c r="C31" s="24">
        <f>IF($C$4="citu pasākumu izmaksas",IF('3a+c+n'!$Q31="C",'3a+c+n'!C31,0))</f>
        <v>0</v>
      </c>
      <c r="D31" s="24">
        <f>IF($C$4="citu pasākumu izmaksas",IF('3a+c+n'!$Q31="C",'3a+c+n'!D31,0))</f>
        <v>0</v>
      </c>
      <c r="E31" s="46"/>
      <c r="F31" s="65"/>
      <c r="G31" s="119"/>
      <c r="H31" s="119">
        <f>IF($C$4="citu pasākumu izmaksas",IF('3a+c+n'!$Q31="C",'3a+c+n'!H31,0))</f>
        <v>0</v>
      </c>
      <c r="I31" s="119"/>
      <c r="J31" s="119"/>
      <c r="K31" s="120">
        <f>IF($C$4="citu pasākumu izmaksas",IF('3a+c+n'!$Q31="C",'3a+c+n'!K31,0))</f>
        <v>0</v>
      </c>
      <c r="L31" s="82">
        <f>IF($C$4="citu pasākumu izmaksas",IF('3a+c+n'!$Q31="C",'3a+c+n'!L31,0))</f>
        <v>0</v>
      </c>
      <c r="M31" s="119">
        <f>IF($C$4="citu pasākumu izmaksas",IF('3a+c+n'!$Q31="C",'3a+c+n'!M31,0))</f>
        <v>0</v>
      </c>
      <c r="N31" s="119">
        <f>IF($C$4="citu pasākumu izmaksas",IF('3a+c+n'!$Q31="C",'3a+c+n'!N31,0))</f>
        <v>0</v>
      </c>
      <c r="O31" s="119">
        <f>IF($C$4="citu pasākumu izmaksas",IF('3a+c+n'!$Q31="C",'3a+c+n'!O31,0))</f>
        <v>0</v>
      </c>
      <c r="P31" s="120">
        <f>IF($C$4="citu pasākumu izmaksas",IF('3a+c+n'!$Q31="C",'3a+c+n'!P31,0))</f>
        <v>0</v>
      </c>
    </row>
    <row r="32" spans="1:16" x14ac:dyDescent="0.2">
      <c r="A32" s="51">
        <f>IF(P32=0,0,IF(COUNTBLANK(P32)=1,0,COUNTA($P$14:P32)))</f>
        <v>0</v>
      </c>
      <c r="B32" s="24">
        <f>IF($C$4="citu pasākumu izmaksas",IF('3a+c+n'!$Q32="C",'3a+c+n'!B32,0))</f>
        <v>0</v>
      </c>
      <c r="C32" s="24">
        <f>IF($C$4="citu pasākumu izmaksas",IF('3a+c+n'!$Q32="C",'3a+c+n'!C32,0))</f>
        <v>0</v>
      </c>
      <c r="D32" s="24">
        <f>IF($C$4="citu pasākumu izmaksas",IF('3a+c+n'!$Q32="C",'3a+c+n'!D32,0))</f>
        <v>0</v>
      </c>
      <c r="E32" s="46"/>
      <c r="F32" s="65"/>
      <c r="G32" s="119"/>
      <c r="H32" s="119">
        <f>IF($C$4="citu pasākumu izmaksas",IF('3a+c+n'!$Q32="C",'3a+c+n'!H32,0))</f>
        <v>0</v>
      </c>
      <c r="I32" s="119"/>
      <c r="J32" s="119"/>
      <c r="K32" s="120">
        <f>IF($C$4="citu pasākumu izmaksas",IF('3a+c+n'!$Q32="C",'3a+c+n'!K32,0))</f>
        <v>0</v>
      </c>
      <c r="L32" s="82">
        <f>IF($C$4="citu pasākumu izmaksas",IF('3a+c+n'!$Q32="C",'3a+c+n'!L32,0))</f>
        <v>0</v>
      </c>
      <c r="M32" s="119">
        <f>IF($C$4="citu pasākumu izmaksas",IF('3a+c+n'!$Q32="C",'3a+c+n'!M32,0))</f>
        <v>0</v>
      </c>
      <c r="N32" s="119">
        <f>IF($C$4="citu pasākumu izmaksas",IF('3a+c+n'!$Q32="C",'3a+c+n'!N32,0))</f>
        <v>0</v>
      </c>
      <c r="O32" s="119">
        <f>IF($C$4="citu pasākumu izmaksas",IF('3a+c+n'!$Q32="C",'3a+c+n'!O32,0))</f>
        <v>0</v>
      </c>
      <c r="P32" s="120">
        <f>IF($C$4="citu pasākumu izmaksas",IF('3a+c+n'!$Q32="C",'3a+c+n'!P32,0))</f>
        <v>0</v>
      </c>
    </row>
    <row r="33" spans="1:16" x14ac:dyDescent="0.2">
      <c r="A33" s="51">
        <f>IF(P33=0,0,IF(COUNTBLANK(P33)=1,0,COUNTA($P$14:P33)))</f>
        <v>0</v>
      </c>
      <c r="B33" s="24">
        <f>IF($C$4="citu pasākumu izmaksas",IF('3a+c+n'!$Q33="C",'3a+c+n'!B33,0))</f>
        <v>0</v>
      </c>
      <c r="C33" s="24">
        <f>IF($C$4="citu pasākumu izmaksas",IF('3a+c+n'!$Q33="C",'3a+c+n'!C33,0))</f>
        <v>0</v>
      </c>
      <c r="D33" s="24">
        <f>IF($C$4="citu pasākumu izmaksas",IF('3a+c+n'!$Q33="C",'3a+c+n'!D33,0))</f>
        <v>0</v>
      </c>
      <c r="E33" s="46"/>
      <c r="F33" s="65"/>
      <c r="G33" s="119"/>
      <c r="H33" s="119">
        <f>IF($C$4="citu pasākumu izmaksas",IF('3a+c+n'!$Q33="C",'3a+c+n'!H33,0))</f>
        <v>0</v>
      </c>
      <c r="I33" s="119"/>
      <c r="J33" s="119"/>
      <c r="K33" s="120">
        <f>IF($C$4="citu pasākumu izmaksas",IF('3a+c+n'!$Q33="C",'3a+c+n'!K33,0))</f>
        <v>0</v>
      </c>
      <c r="L33" s="82">
        <f>IF($C$4="citu pasākumu izmaksas",IF('3a+c+n'!$Q33="C",'3a+c+n'!L33,0))</f>
        <v>0</v>
      </c>
      <c r="M33" s="119">
        <f>IF($C$4="citu pasākumu izmaksas",IF('3a+c+n'!$Q33="C",'3a+c+n'!M33,0))</f>
        <v>0</v>
      </c>
      <c r="N33" s="119">
        <f>IF($C$4="citu pasākumu izmaksas",IF('3a+c+n'!$Q33="C",'3a+c+n'!N33,0))</f>
        <v>0</v>
      </c>
      <c r="O33" s="119">
        <f>IF($C$4="citu pasākumu izmaksas",IF('3a+c+n'!$Q33="C",'3a+c+n'!O33,0))</f>
        <v>0</v>
      </c>
      <c r="P33" s="120">
        <f>IF($C$4="citu pasākumu izmaksas",IF('3a+c+n'!$Q33="C",'3a+c+n'!P33,0))</f>
        <v>0</v>
      </c>
    </row>
    <row r="34" spans="1:16" x14ac:dyDescent="0.2">
      <c r="A34" s="51">
        <f>IF(P34=0,0,IF(COUNTBLANK(P34)=1,0,COUNTA($P$14:P34)))</f>
        <v>0</v>
      </c>
      <c r="B34" s="24">
        <f>IF($C$4="citu pasākumu izmaksas",IF('3a+c+n'!$Q34="C",'3a+c+n'!B34,0))</f>
        <v>0</v>
      </c>
      <c r="C34" s="24">
        <f>IF($C$4="citu pasākumu izmaksas",IF('3a+c+n'!$Q34="C",'3a+c+n'!C34,0))</f>
        <v>0</v>
      </c>
      <c r="D34" s="24">
        <f>IF($C$4="citu pasākumu izmaksas",IF('3a+c+n'!$Q34="C",'3a+c+n'!D34,0))</f>
        <v>0</v>
      </c>
      <c r="E34" s="46"/>
      <c r="F34" s="65"/>
      <c r="G34" s="119"/>
      <c r="H34" s="119">
        <f>IF($C$4="citu pasākumu izmaksas",IF('3a+c+n'!$Q34="C",'3a+c+n'!H34,0))</f>
        <v>0</v>
      </c>
      <c r="I34" s="119"/>
      <c r="J34" s="119"/>
      <c r="K34" s="120">
        <f>IF($C$4="citu pasākumu izmaksas",IF('3a+c+n'!$Q34="C",'3a+c+n'!K34,0))</f>
        <v>0</v>
      </c>
      <c r="L34" s="82">
        <f>IF($C$4="citu pasākumu izmaksas",IF('3a+c+n'!$Q34="C",'3a+c+n'!L34,0))</f>
        <v>0</v>
      </c>
      <c r="M34" s="119">
        <f>IF($C$4="citu pasākumu izmaksas",IF('3a+c+n'!$Q34="C",'3a+c+n'!M34,0))</f>
        <v>0</v>
      </c>
      <c r="N34" s="119">
        <f>IF($C$4="citu pasākumu izmaksas",IF('3a+c+n'!$Q34="C",'3a+c+n'!N34,0))</f>
        <v>0</v>
      </c>
      <c r="O34" s="119">
        <f>IF($C$4="citu pasākumu izmaksas",IF('3a+c+n'!$Q34="C",'3a+c+n'!O34,0))</f>
        <v>0</v>
      </c>
      <c r="P34" s="120">
        <f>IF($C$4="citu pasākumu izmaksas",IF('3a+c+n'!$Q34="C",'3a+c+n'!P34,0))</f>
        <v>0</v>
      </c>
    </row>
    <row r="35" spans="1:16" x14ac:dyDescent="0.2">
      <c r="A35" s="51">
        <f>IF(P35=0,0,IF(COUNTBLANK(P35)=1,0,COUNTA($P$14:P35)))</f>
        <v>0</v>
      </c>
      <c r="B35" s="24">
        <f>IF($C$4="citu pasākumu izmaksas",IF('3a+c+n'!$Q35="C",'3a+c+n'!B35,0))</f>
        <v>0</v>
      </c>
      <c r="C35" s="24">
        <f>IF($C$4="citu pasākumu izmaksas",IF('3a+c+n'!$Q35="C",'3a+c+n'!C35,0))</f>
        <v>0</v>
      </c>
      <c r="D35" s="24">
        <f>IF($C$4="citu pasākumu izmaksas",IF('3a+c+n'!$Q35="C",'3a+c+n'!D35,0))</f>
        <v>0</v>
      </c>
      <c r="E35" s="46"/>
      <c r="F35" s="65"/>
      <c r="G35" s="119"/>
      <c r="H35" s="119">
        <f>IF($C$4="citu pasākumu izmaksas",IF('3a+c+n'!$Q35="C",'3a+c+n'!H35,0))</f>
        <v>0</v>
      </c>
      <c r="I35" s="119"/>
      <c r="J35" s="119"/>
      <c r="K35" s="120">
        <f>IF($C$4="citu pasākumu izmaksas",IF('3a+c+n'!$Q35="C",'3a+c+n'!K35,0))</f>
        <v>0</v>
      </c>
      <c r="L35" s="82">
        <f>IF($C$4="citu pasākumu izmaksas",IF('3a+c+n'!$Q35="C",'3a+c+n'!L35,0))</f>
        <v>0</v>
      </c>
      <c r="M35" s="119">
        <f>IF($C$4="citu pasākumu izmaksas",IF('3a+c+n'!$Q35="C",'3a+c+n'!M35,0))</f>
        <v>0</v>
      </c>
      <c r="N35" s="119">
        <f>IF($C$4="citu pasākumu izmaksas",IF('3a+c+n'!$Q35="C",'3a+c+n'!N35,0))</f>
        <v>0</v>
      </c>
      <c r="O35" s="119">
        <f>IF($C$4="citu pasākumu izmaksas",IF('3a+c+n'!$Q35="C",'3a+c+n'!O35,0))</f>
        <v>0</v>
      </c>
      <c r="P35" s="120">
        <f>IF($C$4="citu pasākumu izmaksas",IF('3a+c+n'!$Q35="C",'3a+c+n'!P35,0))</f>
        <v>0</v>
      </c>
    </row>
    <row r="36" spans="1:16" x14ac:dyDescent="0.2">
      <c r="A36" s="51">
        <f>IF(P36=0,0,IF(COUNTBLANK(P36)=1,0,COUNTA($P$14:P36)))</f>
        <v>0</v>
      </c>
      <c r="B36" s="24">
        <f>IF($C$4="citu pasākumu izmaksas",IF('3a+c+n'!$Q36="C",'3a+c+n'!B36,0))</f>
        <v>0</v>
      </c>
      <c r="C36" s="24">
        <f>IF($C$4="citu pasākumu izmaksas",IF('3a+c+n'!$Q36="C",'3a+c+n'!C36,0))</f>
        <v>0</v>
      </c>
      <c r="D36" s="24">
        <f>IF($C$4="citu pasākumu izmaksas",IF('3a+c+n'!$Q36="C",'3a+c+n'!D36,0))</f>
        <v>0</v>
      </c>
      <c r="E36" s="46"/>
      <c r="F36" s="65"/>
      <c r="G36" s="119"/>
      <c r="H36" s="119">
        <f>IF($C$4="citu pasākumu izmaksas",IF('3a+c+n'!$Q36="C",'3a+c+n'!H36,0))</f>
        <v>0</v>
      </c>
      <c r="I36" s="119"/>
      <c r="J36" s="119"/>
      <c r="K36" s="120">
        <f>IF($C$4="citu pasākumu izmaksas",IF('3a+c+n'!$Q36="C",'3a+c+n'!K36,0))</f>
        <v>0</v>
      </c>
      <c r="L36" s="82">
        <f>IF($C$4="citu pasākumu izmaksas",IF('3a+c+n'!$Q36="C",'3a+c+n'!L36,0))</f>
        <v>0</v>
      </c>
      <c r="M36" s="119">
        <f>IF($C$4="citu pasākumu izmaksas",IF('3a+c+n'!$Q36="C",'3a+c+n'!M36,0))</f>
        <v>0</v>
      </c>
      <c r="N36" s="119">
        <f>IF($C$4="citu pasākumu izmaksas",IF('3a+c+n'!$Q36="C",'3a+c+n'!N36,0))</f>
        <v>0</v>
      </c>
      <c r="O36" s="119">
        <f>IF($C$4="citu pasākumu izmaksas",IF('3a+c+n'!$Q36="C",'3a+c+n'!O36,0))</f>
        <v>0</v>
      </c>
      <c r="P36" s="120">
        <f>IF($C$4="citu pasākumu izmaksas",IF('3a+c+n'!$Q36="C",'3a+c+n'!P36,0))</f>
        <v>0</v>
      </c>
    </row>
    <row r="37" spans="1:16" x14ac:dyDescent="0.2">
      <c r="A37" s="51">
        <f>IF(P37=0,0,IF(COUNTBLANK(P37)=1,0,COUNTA($P$14:P37)))</f>
        <v>0</v>
      </c>
      <c r="B37" s="24">
        <f>IF($C$4="citu pasākumu izmaksas",IF('3a+c+n'!$Q37="C",'3a+c+n'!B37,0))</f>
        <v>0</v>
      </c>
      <c r="C37" s="24">
        <f>IF($C$4="citu pasākumu izmaksas",IF('3a+c+n'!$Q37="C",'3a+c+n'!C37,0))</f>
        <v>0</v>
      </c>
      <c r="D37" s="24">
        <f>IF($C$4="citu pasākumu izmaksas",IF('3a+c+n'!$Q37="C",'3a+c+n'!D37,0))</f>
        <v>0</v>
      </c>
      <c r="E37" s="46"/>
      <c r="F37" s="65"/>
      <c r="G37" s="119"/>
      <c r="H37" s="119">
        <f>IF($C$4="citu pasākumu izmaksas",IF('3a+c+n'!$Q37="C",'3a+c+n'!H37,0))</f>
        <v>0</v>
      </c>
      <c r="I37" s="119"/>
      <c r="J37" s="119"/>
      <c r="K37" s="120">
        <f>IF($C$4="citu pasākumu izmaksas",IF('3a+c+n'!$Q37="C",'3a+c+n'!K37,0))</f>
        <v>0</v>
      </c>
      <c r="L37" s="82">
        <f>IF($C$4="citu pasākumu izmaksas",IF('3a+c+n'!$Q37="C",'3a+c+n'!L37,0))</f>
        <v>0</v>
      </c>
      <c r="M37" s="119">
        <f>IF($C$4="citu pasākumu izmaksas",IF('3a+c+n'!$Q37="C",'3a+c+n'!M37,0))</f>
        <v>0</v>
      </c>
      <c r="N37" s="119">
        <f>IF($C$4="citu pasākumu izmaksas",IF('3a+c+n'!$Q37="C",'3a+c+n'!N37,0))</f>
        <v>0</v>
      </c>
      <c r="O37" s="119">
        <f>IF($C$4="citu pasākumu izmaksas",IF('3a+c+n'!$Q37="C",'3a+c+n'!O37,0))</f>
        <v>0</v>
      </c>
      <c r="P37" s="120">
        <f>IF($C$4="citu pasākumu izmaksas",IF('3a+c+n'!$Q37="C",'3a+c+n'!P37,0))</f>
        <v>0</v>
      </c>
    </row>
    <row r="38" spans="1:16" x14ac:dyDescent="0.2">
      <c r="A38" s="51">
        <f>IF(P38=0,0,IF(COUNTBLANK(P38)=1,0,COUNTA($P$14:P38)))</f>
        <v>0</v>
      </c>
      <c r="B38" s="24">
        <f>IF($C$4="citu pasākumu izmaksas",IF('3a+c+n'!$Q38="C",'3a+c+n'!B38,0))</f>
        <v>0</v>
      </c>
      <c r="C38" s="24">
        <f>IF($C$4="citu pasākumu izmaksas",IF('3a+c+n'!$Q38="C",'3a+c+n'!C38,0))</f>
        <v>0</v>
      </c>
      <c r="D38" s="24">
        <f>IF($C$4="citu pasākumu izmaksas",IF('3a+c+n'!$Q38="C",'3a+c+n'!D38,0))</f>
        <v>0</v>
      </c>
      <c r="E38" s="46"/>
      <c r="F38" s="65"/>
      <c r="G38" s="119"/>
      <c r="H38" s="119">
        <f>IF($C$4="citu pasākumu izmaksas",IF('3a+c+n'!$Q38="C",'3a+c+n'!H38,0))</f>
        <v>0</v>
      </c>
      <c r="I38" s="119"/>
      <c r="J38" s="119"/>
      <c r="K38" s="120">
        <f>IF($C$4="citu pasākumu izmaksas",IF('3a+c+n'!$Q38="C",'3a+c+n'!K38,0))</f>
        <v>0</v>
      </c>
      <c r="L38" s="82">
        <f>IF($C$4="citu pasākumu izmaksas",IF('3a+c+n'!$Q38="C",'3a+c+n'!L38,0))</f>
        <v>0</v>
      </c>
      <c r="M38" s="119">
        <f>IF($C$4="citu pasākumu izmaksas",IF('3a+c+n'!$Q38="C",'3a+c+n'!M38,0))</f>
        <v>0</v>
      </c>
      <c r="N38" s="119">
        <f>IF($C$4="citu pasākumu izmaksas",IF('3a+c+n'!$Q38="C",'3a+c+n'!N38,0))</f>
        <v>0</v>
      </c>
      <c r="O38" s="119">
        <f>IF($C$4="citu pasākumu izmaksas",IF('3a+c+n'!$Q38="C",'3a+c+n'!O38,0))</f>
        <v>0</v>
      </c>
      <c r="P38" s="120">
        <f>IF($C$4="citu pasākumu izmaksas",IF('3a+c+n'!$Q38="C",'3a+c+n'!P38,0))</f>
        <v>0</v>
      </c>
    </row>
    <row r="39" spans="1:16" x14ac:dyDescent="0.2">
      <c r="A39" s="51">
        <f>IF(P39=0,0,IF(COUNTBLANK(P39)=1,0,COUNTA($P$14:P39)))</f>
        <v>0</v>
      </c>
      <c r="B39" s="24">
        <f>IF($C$4="citu pasākumu izmaksas",IF('3a+c+n'!$Q39="C",'3a+c+n'!B39,0))</f>
        <v>0</v>
      </c>
      <c r="C39" s="24">
        <f>IF($C$4="citu pasākumu izmaksas",IF('3a+c+n'!$Q39="C",'3a+c+n'!C39,0))</f>
        <v>0</v>
      </c>
      <c r="D39" s="24">
        <f>IF($C$4="citu pasākumu izmaksas",IF('3a+c+n'!$Q39="C",'3a+c+n'!D39,0))</f>
        <v>0</v>
      </c>
      <c r="E39" s="46"/>
      <c r="F39" s="65"/>
      <c r="G39" s="119"/>
      <c r="H39" s="119">
        <f>IF($C$4="citu pasākumu izmaksas",IF('3a+c+n'!$Q39="C",'3a+c+n'!H39,0))</f>
        <v>0</v>
      </c>
      <c r="I39" s="119"/>
      <c r="J39" s="119"/>
      <c r="K39" s="120">
        <f>IF($C$4="citu pasākumu izmaksas",IF('3a+c+n'!$Q39="C",'3a+c+n'!K39,0))</f>
        <v>0</v>
      </c>
      <c r="L39" s="82">
        <f>IF($C$4="citu pasākumu izmaksas",IF('3a+c+n'!$Q39="C",'3a+c+n'!L39,0))</f>
        <v>0</v>
      </c>
      <c r="M39" s="119">
        <f>IF($C$4="citu pasākumu izmaksas",IF('3a+c+n'!$Q39="C",'3a+c+n'!M39,0))</f>
        <v>0</v>
      </c>
      <c r="N39" s="119">
        <f>IF($C$4="citu pasākumu izmaksas",IF('3a+c+n'!$Q39="C",'3a+c+n'!N39,0))</f>
        <v>0</v>
      </c>
      <c r="O39" s="119">
        <f>IF($C$4="citu pasākumu izmaksas",IF('3a+c+n'!$Q39="C",'3a+c+n'!O39,0))</f>
        <v>0</v>
      </c>
      <c r="P39" s="120">
        <f>IF($C$4="citu pasākumu izmaksas",IF('3a+c+n'!$Q39="C",'3a+c+n'!P39,0))</f>
        <v>0</v>
      </c>
    </row>
    <row r="40" spans="1:16" x14ac:dyDescent="0.2">
      <c r="A40" s="51">
        <f>IF(P40=0,0,IF(COUNTBLANK(P40)=1,0,COUNTA($P$14:P40)))</f>
        <v>0</v>
      </c>
      <c r="B40" s="24">
        <f>IF($C$4="citu pasākumu izmaksas",IF('3a+c+n'!$Q40="C",'3a+c+n'!B40,0))</f>
        <v>0</v>
      </c>
      <c r="C40" s="24">
        <f>IF($C$4="citu pasākumu izmaksas",IF('3a+c+n'!$Q40="C",'3a+c+n'!C40,0))</f>
        <v>0</v>
      </c>
      <c r="D40" s="24">
        <f>IF($C$4="citu pasākumu izmaksas",IF('3a+c+n'!$Q40="C",'3a+c+n'!D40,0))</f>
        <v>0</v>
      </c>
      <c r="E40" s="46"/>
      <c r="F40" s="65"/>
      <c r="G40" s="119"/>
      <c r="H40" s="119">
        <f>IF($C$4="citu pasākumu izmaksas",IF('3a+c+n'!$Q40="C",'3a+c+n'!H40,0))</f>
        <v>0</v>
      </c>
      <c r="I40" s="119"/>
      <c r="J40" s="119"/>
      <c r="K40" s="120">
        <f>IF($C$4="citu pasākumu izmaksas",IF('3a+c+n'!$Q40="C",'3a+c+n'!K40,0))</f>
        <v>0</v>
      </c>
      <c r="L40" s="82">
        <f>IF($C$4="citu pasākumu izmaksas",IF('3a+c+n'!$Q40="C",'3a+c+n'!L40,0))</f>
        <v>0</v>
      </c>
      <c r="M40" s="119">
        <f>IF($C$4="citu pasākumu izmaksas",IF('3a+c+n'!$Q40="C",'3a+c+n'!M40,0))</f>
        <v>0</v>
      </c>
      <c r="N40" s="119">
        <f>IF($C$4="citu pasākumu izmaksas",IF('3a+c+n'!$Q40="C",'3a+c+n'!N40,0))</f>
        <v>0</v>
      </c>
      <c r="O40" s="119">
        <f>IF($C$4="citu pasākumu izmaksas",IF('3a+c+n'!$Q40="C",'3a+c+n'!O40,0))</f>
        <v>0</v>
      </c>
      <c r="P40" s="120">
        <f>IF($C$4="citu pasākumu izmaksas",IF('3a+c+n'!$Q40="C",'3a+c+n'!P40,0))</f>
        <v>0</v>
      </c>
    </row>
    <row r="41" spans="1:16" x14ac:dyDescent="0.2">
      <c r="A41" s="51">
        <f>IF(P41=0,0,IF(COUNTBLANK(P41)=1,0,COUNTA($P$14:P41)))</f>
        <v>0</v>
      </c>
      <c r="B41" s="24">
        <f>IF($C$4="citu pasākumu izmaksas",IF('3a+c+n'!$Q41="C",'3a+c+n'!B41,0))</f>
        <v>0</v>
      </c>
      <c r="C41" s="24">
        <f>IF($C$4="citu pasākumu izmaksas",IF('3a+c+n'!$Q41="C",'3a+c+n'!C41,0))</f>
        <v>0</v>
      </c>
      <c r="D41" s="24">
        <f>IF($C$4="citu pasākumu izmaksas",IF('3a+c+n'!$Q41="C",'3a+c+n'!D41,0))</f>
        <v>0</v>
      </c>
      <c r="E41" s="46"/>
      <c r="F41" s="65"/>
      <c r="G41" s="119"/>
      <c r="H41" s="119">
        <f>IF($C$4="citu pasākumu izmaksas",IF('3a+c+n'!$Q41="C",'3a+c+n'!H41,0))</f>
        <v>0</v>
      </c>
      <c r="I41" s="119"/>
      <c r="J41" s="119"/>
      <c r="K41" s="120">
        <f>IF($C$4="citu pasākumu izmaksas",IF('3a+c+n'!$Q41="C",'3a+c+n'!K41,0))</f>
        <v>0</v>
      </c>
      <c r="L41" s="82">
        <f>IF($C$4="citu pasākumu izmaksas",IF('3a+c+n'!$Q41="C",'3a+c+n'!L41,0))</f>
        <v>0</v>
      </c>
      <c r="M41" s="119">
        <f>IF($C$4="citu pasākumu izmaksas",IF('3a+c+n'!$Q41="C",'3a+c+n'!M41,0))</f>
        <v>0</v>
      </c>
      <c r="N41" s="119">
        <f>IF($C$4="citu pasākumu izmaksas",IF('3a+c+n'!$Q41="C",'3a+c+n'!N41,0))</f>
        <v>0</v>
      </c>
      <c r="O41" s="119">
        <f>IF($C$4="citu pasākumu izmaksas",IF('3a+c+n'!$Q41="C",'3a+c+n'!O41,0))</f>
        <v>0</v>
      </c>
      <c r="P41" s="120">
        <f>IF($C$4="citu pasākumu izmaksas",IF('3a+c+n'!$Q41="C",'3a+c+n'!P41,0))</f>
        <v>0</v>
      </c>
    </row>
    <row r="42" spans="1:16" x14ac:dyDescent="0.2">
      <c r="A42" s="51">
        <f>IF(P42=0,0,IF(COUNTBLANK(P42)=1,0,COUNTA($P$14:P42)))</f>
        <v>0</v>
      </c>
      <c r="B42" s="24">
        <f>IF($C$4="citu pasākumu izmaksas",IF('3a+c+n'!$Q42="C",'3a+c+n'!B42,0))</f>
        <v>0</v>
      </c>
      <c r="C42" s="24">
        <f>IF($C$4="citu pasākumu izmaksas",IF('3a+c+n'!$Q42="C",'3a+c+n'!C42,0))</f>
        <v>0</v>
      </c>
      <c r="D42" s="24">
        <f>IF($C$4="citu pasākumu izmaksas",IF('3a+c+n'!$Q42="C",'3a+c+n'!D42,0))</f>
        <v>0</v>
      </c>
      <c r="E42" s="46"/>
      <c r="F42" s="65"/>
      <c r="G42" s="119"/>
      <c r="H42" s="119">
        <f>IF($C$4="citu pasākumu izmaksas",IF('3a+c+n'!$Q42="C",'3a+c+n'!H42,0))</f>
        <v>0</v>
      </c>
      <c r="I42" s="119"/>
      <c r="J42" s="119"/>
      <c r="K42" s="120">
        <f>IF($C$4="citu pasākumu izmaksas",IF('3a+c+n'!$Q42="C",'3a+c+n'!K42,0))</f>
        <v>0</v>
      </c>
      <c r="L42" s="82">
        <f>IF($C$4="citu pasākumu izmaksas",IF('3a+c+n'!$Q42="C",'3a+c+n'!L42,0))</f>
        <v>0</v>
      </c>
      <c r="M42" s="119">
        <f>IF($C$4="citu pasākumu izmaksas",IF('3a+c+n'!$Q42="C",'3a+c+n'!M42,0))</f>
        <v>0</v>
      </c>
      <c r="N42" s="119">
        <f>IF($C$4="citu pasākumu izmaksas",IF('3a+c+n'!$Q42="C",'3a+c+n'!N42,0))</f>
        <v>0</v>
      </c>
      <c r="O42" s="119">
        <f>IF($C$4="citu pasākumu izmaksas",IF('3a+c+n'!$Q42="C",'3a+c+n'!O42,0))</f>
        <v>0</v>
      </c>
      <c r="P42" s="120">
        <f>IF($C$4="citu pasākumu izmaksas",IF('3a+c+n'!$Q42="C",'3a+c+n'!P42,0))</f>
        <v>0</v>
      </c>
    </row>
    <row r="43" spans="1:16" x14ac:dyDescent="0.2">
      <c r="A43" s="51">
        <f>IF(P43=0,0,IF(COUNTBLANK(P43)=1,0,COUNTA($P$14:P43)))</f>
        <v>0</v>
      </c>
      <c r="B43" s="24">
        <f>IF($C$4="citu pasākumu izmaksas",IF('3a+c+n'!$Q43="C",'3a+c+n'!B43,0))</f>
        <v>0</v>
      </c>
      <c r="C43" s="24">
        <f>IF($C$4="citu pasākumu izmaksas",IF('3a+c+n'!$Q43="C",'3a+c+n'!C43,0))</f>
        <v>0</v>
      </c>
      <c r="D43" s="24">
        <f>IF($C$4="citu pasākumu izmaksas",IF('3a+c+n'!$Q43="C",'3a+c+n'!D43,0))</f>
        <v>0</v>
      </c>
      <c r="E43" s="46"/>
      <c r="F43" s="65"/>
      <c r="G43" s="119"/>
      <c r="H43" s="119">
        <f>IF($C$4="citu pasākumu izmaksas",IF('3a+c+n'!$Q43="C",'3a+c+n'!H43,0))</f>
        <v>0</v>
      </c>
      <c r="I43" s="119"/>
      <c r="J43" s="119"/>
      <c r="K43" s="120">
        <f>IF($C$4="citu pasākumu izmaksas",IF('3a+c+n'!$Q43="C",'3a+c+n'!K43,0))</f>
        <v>0</v>
      </c>
      <c r="L43" s="82">
        <f>IF($C$4="citu pasākumu izmaksas",IF('3a+c+n'!$Q43="C",'3a+c+n'!L43,0))</f>
        <v>0</v>
      </c>
      <c r="M43" s="119">
        <f>IF($C$4="citu pasākumu izmaksas",IF('3a+c+n'!$Q43="C",'3a+c+n'!M43,0))</f>
        <v>0</v>
      </c>
      <c r="N43" s="119">
        <f>IF($C$4="citu pasākumu izmaksas",IF('3a+c+n'!$Q43="C",'3a+c+n'!N43,0))</f>
        <v>0</v>
      </c>
      <c r="O43" s="119">
        <f>IF($C$4="citu pasākumu izmaksas",IF('3a+c+n'!$Q43="C",'3a+c+n'!O43,0))</f>
        <v>0</v>
      </c>
      <c r="P43" s="120">
        <f>IF($C$4="citu pasākumu izmaksas",IF('3a+c+n'!$Q43="C",'3a+c+n'!P43,0))</f>
        <v>0</v>
      </c>
    </row>
    <row r="44" spans="1:16" x14ac:dyDescent="0.2">
      <c r="A44" s="51">
        <f>IF(P44=0,0,IF(COUNTBLANK(P44)=1,0,COUNTA($P$14:P44)))</f>
        <v>0</v>
      </c>
      <c r="B44" s="24">
        <f>IF($C$4="citu pasākumu izmaksas",IF('3a+c+n'!$Q44="C",'3a+c+n'!B44,0))</f>
        <v>0</v>
      </c>
      <c r="C44" s="24">
        <f>IF($C$4="citu pasākumu izmaksas",IF('3a+c+n'!$Q44="C",'3a+c+n'!C44,0))</f>
        <v>0</v>
      </c>
      <c r="D44" s="24">
        <f>IF($C$4="citu pasākumu izmaksas",IF('3a+c+n'!$Q44="C",'3a+c+n'!D44,0))</f>
        <v>0</v>
      </c>
      <c r="E44" s="46"/>
      <c r="F44" s="65"/>
      <c r="G44" s="119"/>
      <c r="H44" s="119">
        <f>IF($C$4="citu pasākumu izmaksas",IF('3a+c+n'!$Q44="C",'3a+c+n'!H44,0))</f>
        <v>0</v>
      </c>
      <c r="I44" s="119"/>
      <c r="J44" s="119"/>
      <c r="K44" s="120">
        <f>IF($C$4="citu pasākumu izmaksas",IF('3a+c+n'!$Q44="C",'3a+c+n'!K44,0))</f>
        <v>0</v>
      </c>
      <c r="L44" s="82">
        <f>IF($C$4="citu pasākumu izmaksas",IF('3a+c+n'!$Q44="C",'3a+c+n'!L44,0))</f>
        <v>0</v>
      </c>
      <c r="M44" s="119">
        <f>IF($C$4="citu pasākumu izmaksas",IF('3a+c+n'!$Q44="C",'3a+c+n'!M44,0))</f>
        <v>0</v>
      </c>
      <c r="N44" s="119">
        <f>IF($C$4="citu pasākumu izmaksas",IF('3a+c+n'!$Q44="C",'3a+c+n'!N44,0))</f>
        <v>0</v>
      </c>
      <c r="O44" s="119">
        <f>IF($C$4="citu pasākumu izmaksas",IF('3a+c+n'!$Q44="C",'3a+c+n'!O44,0))</f>
        <v>0</v>
      </c>
      <c r="P44" s="120">
        <f>IF($C$4="citu pasākumu izmaksas",IF('3a+c+n'!$Q44="C",'3a+c+n'!P44,0))</f>
        <v>0</v>
      </c>
    </row>
    <row r="45" spans="1:16" x14ac:dyDescent="0.2">
      <c r="A45" s="51">
        <f>IF(P45=0,0,IF(COUNTBLANK(P45)=1,0,COUNTA($P$14:P45)))</f>
        <v>0</v>
      </c>
      <c r="B45" s="24">
        <f>IF($C$4="citu pasākumu izmaksas",IF('3a+c+n'!$Q45="C",'3a+c+n'!B45,0))</f>
        <v>0</v>
      </c>
      <c r="C45" s="24">
        <f>IF($C$4="citu pasākumu izmaksas",IF('3a+c+n'!$Q45="C",'3a+c+n'!C45,0))</f>
        <v>0</v>
      </c>
      <c r="D45" s="24">
        <f>IF($C$4="citu pasākumu izmaksas",IF('3a+c+n'!$Q45="C",'3a+c+n'!D45,0))</f>
        <v>0</v>
      </c>
      <c r="E45" s="46"/>
      <c r="F45" s="65"/>
      <c r="G45" s="119"/>
      <c r="H45" s="119">
        <f>IF($C$4="citu pasākumu izmaksas",IF('3a+c+n'!$Q45="C",'3a+c+n'!H45,0))</f>
        <v>0</v>
      </c>
      <c r="I45" s="119"/>
      <c r="J45" s="119"/>
      <c r="K45" s="120">
        <f>IF($C$4="citu pasākumu izmaksas",IF('3a+c+n'!$Q45="C",'3a+c+n'!K45,0))</f>
        <v>0</v>
      </c>
      <c r="L45" s="82">
        <f>IF($C$4="citu pasākumu izmaksas",IF('3a+c+n'!$Q45="C",'3a+c+n'!L45,0))</f>
        <v>0</v>
      </c>
      <c r="M45" s="119">
        <f>IF($C$4="citu pasākumu izmaksas",IF('3a+c+n'!$Q45="C",'3a+c+n'!M45,0))</f>
        <v>0</v>
      </c>
      <c r="N45" s="119">
        <f>IF($C$4="citu pasākumu izmaksas",IF('3a+c+n'!$Q45="C",'3a+c+n'!N45,0))</f>
        <v>0</v>
      </c>
      <c r="O45" s="119">
        <f>IF($C$4="citu pasākumu izmaksas",IF('3a+c+n'!$Q45="C",'3a+c+n'!O45,0))</f>
        <v>0</v>
      </c>
      <c r="P45" s="120">
        <f>IF($C$4="citu pasākumu izmaksas",IF('3a+c+n'!$Q45="C",'3a+c+n'!P45,0))</f>
        <v>0</v>
      </c>
    </row>
    <row r="46" spans="1:16" x14ac:dyDescent="0.2">
      <c r="A46" s="51">
        <f>IF(P46=0,0,IF(COUNTBLANK(P46)=1,0,COUNTA($P$14:P46)))</f>
        <v>0</v>
      </c>
      <c r="B46" s="24">
        <f>IF($C$4="citu pasākumu izmaksas",IF('3a+c+n'!$Q46="C",'3a+c+n'!B46,0))</f>
        <v>0</v>
      </c>
      <c r="C46" s="24">
        <f>IF($C$4="citu pasākumu izmaksas",IF('3a+c+n'!$Q46="C",'3a+c+n'!C46,0))</f>
        <v>0</v>
      </c>
      <c r="D46" s="24">
        <f>IF($C$4="citu pasākumu izmaksas",IF('3a+c+n'!$Q46="C",'3a+c+n'!D46,0))</f>
        <v>0</v>
      </c>
      <c r="E46" s="46"/>
      <c r="F46" s="65"/>
      <c r="G46" s="119"/>
      <c r="H46" s="119">
        <f>IF($C$4="citu pasākumu izmaksas",IF('3a+c+n'!$Q46="C",'3a+c+n'!H46,0))</f>
        <v>0</v>
      </c>
      <c r="I46" s="119"/>
      <c r="J46" s="119"/>
      <c r="K46" s="120">
        <f>IF($C$4="citu pasākumu izmaksas",IF('3a+c+n'!$Q46="C",'3a+c+n'!K46,0))</f>
        <v>0</v>
      </c>
      <c r="L46" s="82">
        <f>IF($C$4="citu pasākumu izmaksas",IF('3a+c+n'!$Q46="C",'3a+c+n'!L46,0))</f>
        <v>0</v>
      </c>
      <c r="M46" s="119">
        <f>IF($C$4="citu pasākumu izmaksas",IF('3a+c+n'!$Q46="C",'3a+c+n'!M46,0))</f>
        <v>0</v>
      </c>
      <c r="N46" s="119">
        <f>IF($C$4="citu pasākumu izmaksas",IF('3a+c+n'!$Q46="C",'3a+c+n'!N46,0))</f>
        <v>0</v>
      </c>
      <c r="O46" s="119">
        <f>IF($C$4="citu pasākumu izmaksas",IF('3a+c+n'!$Q46="C",'3a+c+n'!O46,0))</f>
        <v>0</v>
      </c>
      <c r="P46" s="120">
        <f>IF($C$4="citu pasākumu izmaksas",IF('3a+c+n'!$Q46="C",'3a+c+n'!P46,0))</f>
        <v>0</v>
      </c>
    </row>
    <row r="47" spans="1:16" x14ac:dyDescent="0.2">
      <c r="A47" s="51">
        <f>IF(P47=0,0,IF(COUNTBLANK(P47)=1,0,COUNTA($P$14:P47)))</f>
        <v>0</v>
      </c>
      <c r="B47" s="24">
        <f>IF($C$4="citu pasākumu izmaksas",IF('3a+c+n'!$Q47="C",'3a+c+n'!B47,0))</f>
        <v>0</v>
      </c>
      <c r="C47" s="24">
        <f>IF($C$4="citu pasākumu izmaksas",IF('3a+c+n'!$Q47="C",'3a+c+n'!C47,0))</f>
        <v>0</v>
      </c>
      <c r="D47" s="24">
        <f>IF($C$4="citu pasākumu izmaksas",IF('3a+c+n'!$Q47="C",'3a+c+n'!D47,0))</f>
        <v>0</v>
      </c>
      <c r="E47" s="46"/>
      <c r="F47" s="65"/>
      <c r="G47" s="119"/>
      <c r="H47" s="119">
        <f>IF($C$4="citu pasākumu izmaksas",IF('3a+c+n'!$Q47="C",'3a+c+n'!H47,0))</f>
        <v>0</v>
      </c>
      <c r="I47" s="119"/>
      <c r="J47" s="119"/>
      <c r="K47" s="120">
        <f>IF($C$4="citu pasākumu izmaksas",IF('3a+c+n'!$Q47="C",'3a+c+n'!K47,0))</f>
        <v>0</v>
      </c>
      <c r="L47" s="82">
        <f>IF($C$4="citu pasākumu izmaksas",IF('3a+c+n'!$Q47="C",'3a+c+n'!L47,0))</f>
        <v>0</v>
      </c>
      <c r="M47" s="119">
        <f>IF($C$4="citu pasākumu izmaksas",IF('3a+c+n'!$Q47="C",'3a+c+n'!M47,0))</f>
        <v>0</v>
      </c>
      <c r="N47" s="119">
        <f>IF($C$4="citu pasākumu izmaksas",IF('3a+c+n'!$Q47="C",'3a+c+n'!N47,0))</f>
        <v>0</v>
      </c>
      <c r="O47" s="119">
        <f>IF($C$4="citu pasākumu izmaksas",IF('3a+c+n'!$Q47="C",'3a+c+n'!O47,0))</f>
        <v>0</v>
      </c>
      <c r="P47" s="120">
        <f>IF($C$4="citu pasākumu izmaksas",IF('3a+c+n'!$Q47="C",'3a+c+n'!P47,0))</f>
        <v>0</v>
      </c>
    </row>
    <row r="48" spans="1:16" x14ac:dyDescent="0.2">
      <c r="A48" s="51">
        <f>IF(P48=0,0,IF(COUNTBLANK(P48)=1,0,COUNTA($P$14:P48)))</f>
        <v>0</v>
      </c>
      <c r="B48" s="24">
        <f>IF($C$4="citu pasākumu izmaksas",IF('3a+c+n'!$Q48="C",'3a+c+n'!B48,0))</f>
        <v>0</v>
      </c>
      <c r="C48" s="24">
        <f>IF($C$4="citu pasākumu izmaksas",IF('3a+c+n'!$Q48="C",'3a+c+n'!C48,0))</f>
        <v>0</v>
      </c>
      <c r="D48" s="24">
        <f>IF($C$4="citu pasākumu izmaksas",IF('3a+c+n'!$Q48="C",'3a+c+n'!D48,0))</f>
        <v>0</v>
      </c>
      <c r="E48" s="46"/>
      <c r="F48" s="65"/>
      <c r="G48" s="119"/>
      <c r="H48" s="119">
        <f>IF($C$4="citu pasākumu izmaksas",IF('3a+c+n'!$Q48="C",'3a+c+n'!H48,0))</f>
        <v>0</v>
      </c>
      <c r="I48" s="119"/>
      <c r="J48" s="119"/>
      <c r="K48" s="120">
        <f>IF($C$4="citu pasākumu izmaksas",IF('3a+c+n'!$Q48="C",'3a+c+n'!K48,0))</f>
        <v>0</v>
      </c>
      <c r="L48" s="82">
        <f>IF($C$4="citu pasākumu izmaksas",IF('3a+c+n'!$Q48="C",'3a+c+n'!L48,0))</f>
        <v>0</v>
      </c>
      <c r="M48" s="119">
        <f>IF($C$4="citu pasākumu izmaksas",IF('3a+c+n'!$Q48="C",'3a+c+n'!M48,0))</f>
        <v>0</v>
      </c>
      <c r="N48" s="119">
        <f>IF($C$4="citu pasākumu izmaksas",IF('3a+c+n'!$Q48="C",'3a+c+n'!N48,0))</f>
        <v>0</v>
      </c>
      <c r="O48" s="119">
        <f>IF($C$4="citu pasākumu izmaksas",IF('3a+c+n'!$Q48="C",'3a+c+n'!O48,0))</f>
        <v>0</v>
      </c>
      <c r="P48" s="120">
        <f>IF($C$4="citu pasākumu izmaksas",IF('3a+c+n'!$Q48="C",'3a+c+n'!P48,0))</f>
        <v>0</v>
      </c>
    </row>
    <row r="49" spans="1:16" x14ac:dyDescent="0.2">
      <c r="A49" s="51">
        <f>IF(P49=0,0,IF(COUNTBLANK(P49)=1,0,COUNTA($P$14:P49)))</f>
        <v>0</v>
      </c>
      <c r="B49" s="24">
        <f>IF($C$4="citu pasākumu izmaksas",IF('3a+c+n'!$Q49="C",'3a+c+n'!B49,0))</f>
        <v>0</v>
      </c>
      <c r="C49" s="24">
        <f>IF($C$4="citu pasākumu izmaksas",IF('3a+c+n'!$Q49="C",'3a+c+n'!C49,0))</f>
        <v>0</v>
      </c>
      <c r="D49" s="24">
        <f>IF($C$4="citu pasākumu izmaksas",IF('3a+c+n'!$Q49="C",'3a+c+n'!D49,0))</f>
        <v>0</v>
      </c>
      <c r="E49" s="46"/>
      <c r="F49" s="65"/>
      <c r="G49" s="119"/>
      <c r="H49" s="119">
        <f>IF($C$4="citu pasākumu izmaksas",IF('3a+c+n'!$Q49="C",'3a+c+n'!H49,0))</f>
        <v>0</v>
      </c>
      <c r="I49" s="119"/>
      <c r="J49" s="119"/>
      <c r="K49" s="120">
        <f>IF($C$4="citu pasākumu izmaksas",IF('3a+c+n'!$Q49="C",'3a+c+n'!K49,0))</f>
        <v>0</v>
      </c>
      <c r="L49" s="82">
        <f>IF($C$4="citu pasākumu izmaksas",IF('3a+c+n'!$Q49="C",'3a+c+n'!L49,0))</f>
        <v>0</v>
      </c>
      <c r="M49" s="119">
        <f>IF($C$4="citu pasākumu izmaksas",IF('3a+c+n'!$Q49="C",'3a+c+n'!M49,0))</f>
        <v>0</v>
      </c>
      <c r="N49" s="119">
        <f>IF($C$4="citu pasākumu izmaksas",IF('3a+c+n'!$Q49="C",'3a+c+n'!N49,0))</f>
        <v>0</v>
      </c>
      <c r="O49" s="119">
        <f>IF($C$4="citu pasākumu izmaksas",IF('3a+c+n'!$Q49="C",'3a+c+n'!O49,0))</f>
        <v>0</v>
      </c>
      <c r="P49" s="120">
        <f>IF($C$4="citu pasākumu izmaksas",IF('3a+c+n'!$Q49="C",'3a+c+n'!P49,0))</f>
        <v>0</v>
      </c>
    </row>
    <row r="50" spans="1:16" x14ac:dyDescent="0.2">
      <c r="A50" s="51">
        <f>IF(P50=0,0,IF(COUNTBLANK(P50)=1,0,COUNTA($P$14:P50)))</f>
        <v>0</v>
      </c>
      <c r="B50" s="24">
        <f>IF($C$4="citu pasākumu izmaksas",IF('3a+c+n'!$Q50="C",'3a+c+n'!B50,0))</f>
        <v>0</v>
      </c>
      <c r="C50" s="24">
        <f>IF($C$4="citu pasākumu izmaksas",IF('3a+c+n'!$Q50="C",'3a+c+n'!C50,0))</f>
        <v>0</v>
      </c>
      <c r="D50" s="24">
        <f>IF($C$4="citu pasākumu izmaksas",IF('3a+c+n'!$Q50="C",'3a+c+n'!D50,0))</f>
        <v>0</v>
      </c>
      <c r="E50" s="46"/>
      <c r="F50" s="65"/>
      <c r="G50" s="119"/>
      <c r="H50" s="119">
        <f>IF($C$4="citu pasākumu izmaksas",IF('3a+c+n'!$Q50="C",'3a+c+n'!H50,0))</f>
        <v>0</v>
      </c>
      <c r="I50" s="119"/>
      <c r="J50" s="119"/>
      <c r="K50" s="120">
        <f>IF($C$4="citu pasākumu izmaksas",IF('3a+c+n'!$Q50="C",'3a+c+n'!K50,0))</f>
        <v>0</v>
      </c>
      <c r="L50" s="82">
        <f>IF($C$4="citu pasākumu izmaksas",IF('3a+c+n'!$Q50="C",'3a+c+n'!L50,0))</f>
        <v>0</v>
      </c>
      <c r="M50" s="119">
        <f>IF($C$4="citu pasākumu izmaksas",IF('3a+c+n'!$Q50="C",'3a+c+n'!M50,0))</f>
        <v>0</v>
      </c>
      <c r="N50" s="119">
        <f>IF($C$4="citu pasākumu izmaksas",IF('3a+c+n'!$Q50="C",'3a+c+n'!N50,0))</f>
        <v>0</v>
      </c>
      <c r="O50" s="119">
        <f>IF($C$4="citu pasākumu izmaksas",IF('3a+c+n'!$Q50="C",'3a+c+n'!O50,0))</f>
        <v>0</v>
      </c>
      <c r="P50" s="120">
        <f>IF($C$4="citu pasākumu izmaksas",IF('3a+c+n'!$Q50="C",'3a+c+n'!P50,0))</f>
        <v>0</v>
      </c>
    </row>
    <row r="51" spans="1:16" x14ac:dyDescent="0.2">
      <c r="A51" s="51">
        <f>IF(P51=0,0,IF(COUNTBLANK(P51)=1,0,COUNTA($P$14:P51)))</f>
        <v>0</v>
      </c>
      <c r="B51" s="24">
        <f>IF($C$4="citu pasākumu izmaksas",IF('3a+c+n'!$Q51="C",'3a+c+n'!B51,0))</f>
        <v>0</v>
      </c>
      <c r="C51" s="24">
        <f>IF($C$4="citu pasākumu izmaksas",IF('3a+c+n'!$Q51="C",'3a+c+n'!C51,0))</f>
        <v>0</v>
      </c>
      <c r="D51" s="24">
        <f>IF($C$4="citu pasākumu izmaksas",IF('3a+c+n'!$Q51="C",'3a+c+n'!D51,0))</f>
        <v>0</v>
      </c>
      <c r="E51" s="46"/>
      <c r="F51" s="65"/>
      <c r="G51" s="119"/>
      <c r="H51" s="119">
        <f>IF($C$4="citu pasākumu izmaksas",IF('3a+c+n'!$Q51="C",'3a+c+n'!H51,0))</f>
        <v>0</v>
      </c>
      <c r="I51" s="119"/>
      <c r="J51" s="119"/>
      <c r="K51" s="120">
        <f>IF($C$4="citu pasākumu izmaksas",IF('3a+c+n'!$Q51="C",'3a+c+n'!K51,0))</f>
        <v>0</v>
      </c>
      <c r="L51" s="82">
        <f>IF($C$4="citu pasākumu izmaksas",IF('3a+c+n'!$Q51="C",'3a+c+n'!L51,0))</f>
        <v>0</v>
      </c>
      <c r="M51" s="119">
        <f>IF($C$4="citu pasākumu izmaksas",IF('3a+c+n'!$Q51="C",'3a+c+n'!M51,0))</f>
        <v>0</v>
      </c>
      <c r="N51" s="119">
        <f>IF($C$4="citu pasākumu izmaksas",IF('3a+c+n'!$Q51="C",'3a+c+n'!N51,0))</f>
        <v>0</v>
      </c>
      <c r="O51" s="119">
        <f>IF($C$4="citu pasākumu izmaksas",IF('3a+c+n'!$Q51="C",'3a+c+n'!O51,0))</f>
        <v>0</v>
      </c>
      <c r="P51" s="120">
        <f>IF($C$4="citu pasākumu izmaksas",IF('3a+c+n'!$Q51="C",'3a+c+n'!P51,0))</f>
        <v>0</v>
      </c>
    </row>
    <row r="52" spans="1:16" x14ac:dyDescent="0.2">
      <c r="A52" s="51">
        <f>IF(P52=0,0,IF(COUNTBLANK(P52)=1,0,COUNTA($P$14:P52)))</f>
        <v>0</v>
      </c>
      <c r="B52" s="24">
        <f>IF($C$4="citu pasākumu izmaksas",IF('3a+c+n'!$Q52="C",'3a+c+n'!B52,0))</f>
        <v>0</v>
      </c>
      <c r="C52" s="24">
        <f>IF($C$4="citu pasākumu izmaksas",IF('3a+c+n'!$Q52="C",'3a+c+n'!C52,0))</f>
        <v>0</v>
      </c>
      <c r="D52" s="24">
        <f>IF($C$4="citu pasākumu izmaksas",IF('3a+c+n'!$Q52="C",'3a+c+n'!D52,0))</f>
        <v>0</v>
      </c>
      <c r="E52" s="46"/>
      <c r="F52" s="65"/>
      <c r="G52" s="119"/>
      <c r="H52" s="119">
        <f>IF($C$4="citu pasākumu izmaksas",IF('3a+c+n'!$Q52="C",'3a+c+n'!H52,0))</f>
        <v>0</v>
      </c>
      <c r="I52" s="119"/>
      <c r="J52" s="119"/>
      <c r="K52" s="120">
        <f>IF($C$4="citu pasākumu izmaksas",IF('3a+c+n'!$Q52="C",'3a+c+n'!K52,0))</f>
        <v>0</v>
      </c>
      <c r="L52" s="82">
        <f>IF($C$4="citu pasākumu izmaksas",IF('3a+c+n'!$Q52="C",'3a+c+n'!L52,0))</f>
        <v>0</v>
      </c>
      <c r="M52" s="119">
        <f>IF($C$4="citu pasākumu izmaksas",IF('3a+c+n'!$Q52="C",'3a+c+n'!M52,0))</f>
        <v>0</v>
      </c>
      <c r="N52" s="119">
        <f>IF($C$4="citu pasākumu izmaksas",IF('3a+c+n'!$Q52="C",'3a+c+n'!N52,0))</f>
        <v>0</v>
      </c>
      <c r="O52" s="119">
        <f>IF($C$4="citu pasākumu izmaksas",IF('3a+c+n'!$Q52="C",'3a+c+n'!O52,0))</f>
        <v>0</v>
      </c>
      <c r="P52" s="120">
        <f>IF($C$4="citu pasākumu izmaksas",IF('3a+c+n'!$Q52="C",'3a+c+n'!P52,0))</f>
        <v>0</v>
      </c>
    </row>
    <row r="53" spans="1:16" x14ac:dyDescent="0.2">
      <c r="A53" s="51">
        <f>IF(P53=0,0,IF(COUNTBLANK(P53)=1,0,COUNTA($P$14:P53)))</f>
        <v>0</v>
      </c>
      <c r="B53" s="24">
        <f>IF($C$4="citu pasākumu izmaksas",IF('3a+c+n'!$Q53="C",'3a+c+n'!B53,0))</f>
        <v>0</v>
      </c>
      <c r="C53" s="24">
        <f>IF($C$4="citu pasākumu izmaksas",IF('3a+c+n'!$Q53="C",'3a+c+n'!C53,0))</f>
        <v>0</v>
      </c>
      <c r="D53" s="24">
        <f>IF($C$4="citu pasākumu izmaksas",IF('3a+c+n'!$Q53="C",'3a+c+n'!D53,0))</f>
        <v>0</v>
      </c>
      <c r="E53" s="46"/>
      <c r="F53" s="65"/>
      <c r="G53" s="119"/>
      <c r="H53" s="119">
        <f>IF($C$4="citu pasākumu izmaksas",IF('3a+c+n'!$Q53="C",'3a+c+n'!H53,0))</f>
        <v>0</v>
      </c>
      <c r="I53" s="119"/>
      <c r="J53" s="119"/>
      <c r="K53" s="120">
        <f>IF($C$4="citu pasākumu izmaksas",IF('3a+c+n'!$Q53="C",'3a+c+n'!K53,0))</f>
        <v>0</v>
      </c>
      <c r="L53" s="82">
        <f>IF($C$4="citu pasākumu izmaksas",IF('3a+c+n'!$Q53="C",'3a+c+n'!L53,0))</f>
        <v>0</v>
      </c>
      <c r="M53" s="119">
        <f>IF($C$4="citu pasākumu izmaksas",IF('3a+c+n'!$Q53="C",'3a+c+n'!M53,0))</f>
        <v>0</v>
      </c>
      <c r="N53" s="119">
        <f>IF($C$4="citu pasākumu izmaksas",IF('3a+c+n'!$Q53="C",'3a+c+n'!N53,0))</f>
        <v>0</v>
      </c>
      <c r="O53" s="119">
        <f>IF($C$4="citu pasākumu izmaksas",IF('3a+c+n'!$Q53="C",'3a+c+n'!O53,0))</f>
        <v>0</v>
      </c>
      <c r="P53" s="120">
        <f>IF($C$4="citu pasākumu izmaksas",IF('3a+c+n'!$Q53="C",'3a+c+n'!P53,0))</f>
        <v>0</v>
      </c>
    </row>
    <row r="54" spans="1:16" x14ac:dyDescent="0.2">
      <c r="A54" s="51">
        <f>IF(P54=0,0,IF(COUNTBLANK(P54)=1,0,COUNTA($P$14:P54)))</f>
        <v>0</v>
      </c>
      <c r="B54" s="24">
        <f>IF($C$4="citu pasākumu izmaksas",IF('3a+c+n'!$Q54="C",'3a+c+n'!B54,0))</f>
        <v>0</v>
      </c>
      <c r="C54" s="24">
        <f>IF($C$4="citu pasākumu izmaksas",IF('3a+c+n'!$Q54="C",'3a+c+n'!C54,0))</f>
        <v>0</v>
      </c>
      <c r="D54" s="24">
        <f>IF($C$4="citu pasākumu izmaksas",IF('3a+c+n'!$Q54="C",'3a+c+n'!D54,0))</f>
        <v>0</v>
      </c>
      <c r="E54" s="46"/>
      <c r="F54" s="65"/>
      <c r="G54" s="119"/>
      <c r="H54" s="119">
        <f>IF($C$4="citu pasākumu izmaksas",IF('3a+c+n'!$Q54="C",'3a+c+n'!H54,0))</f>
        <v>0</v>
      </c>
      <c r="I54" s="119"/>
      <c r="J54" s="119"/>
      <c r="K54" s="120">
        <f>IF($C$4="citu pasākumu izmaksas",IF('3a+c+n'!$Q54="C",'3a+c+n'!K54,0))</f>
        <v>0</v>
      </c>
      <c r="L54" s="82">
        <f>IF($C$4="citu pasākumu izmaksas",IF('3a+c+n'!$Q54="C",'3a+c+n'!L54,0))</f>
        <v>0</v>
      </c>
      <c r="M54" s="119">
        <f>IF($C$4="citu pasākumu izmaksas",IF('3a+c+n'!$Q54="C",'3a+c+n'!M54,0))</f>
        <v>0</v>
      </c>
      <c r="N54" s="119">
        <f>IF($C$4="citu pasākumu izmaksas",IF('3a+c+n'!$Q54="C",'3a+c+n'!N54,0))</f>
        <v>0</v>
      </c>
      <c r="O54" s="119">
        <f>IF($C$4="citu pasākumu izmaksas",IF('3a+c+n'!$Q54="C",'3a+c+n'!O54,0))</f>
        <v>0</v>
      </c>
      <c r="P54" s="120">
        <f>IF($C$4="citu pasākumu izmaksas",IF('3a+c+n'!$Q54="C",'3a+c+n'!P54,0))</f>
        <v>0</v>
      </c>
    </row>
    <row r="55" spans="1:16" x14ac:dyDescent="0.2">
      <c r="A55" s="51">
        <f>IF(P55=0,0,IF(COUNTBLANK(P55)=1,0,COUNTA($P$14:P55)))</f>
        <v>0</v>
      </c>
      <c r="B55" s="24">
        <f>IF($C$4="citu pasākumu izmaksas",IF('3a+c+n'!$Q55="C",'3a+c+n'!B55,0))</f>
        <v>0</v>
      </c>
      <c r="C55" s="24">
        <f>IF($C$4="citu pasākumu izmaksas",IF('3a+c+n'!$Q55="C",'3a+c+n'!C55,0))</f>
        <v>0</v>
      </c>
      <c r="D55" s="24">
        <f>IF($C$4="citu pasākumu izmaksas",IF('3a+c+n'!$Q55="C",'3a+c+n'!D55,0))</f>
        <v>0</v>
      </c>
      <c r="E55" s="46"/>
      <c r="F55" s="65"/>
      <c r="G55" s="119"/>
      <c r="H55" s="119">
        <f>IF($C$4="citu pasākumu izmaksas",IF('3a+c+n'!$Q55="C",'3a+c+n'!H55,0))</f>
        <v>0</v>
      </c>
      <c r="I55" s="119"/>
      <c r="J55" s="119"/>
      <c r="K55" s="120">
        <f>IF($C$4="citu pasākumu izmaksas",IF('3a+c+n'!$Q55="C",'3a+c+n'!K55,0))</f>
        <v>0</v>
      </c>
      <c r="L55" s="82">
        <f>IF($C$4="citu pasākumu izmaksas",IF('3a+c+n'!$Q55="C",'3a+c+n'!L55,0))</f>
        <v>0</v>
      </c>
      <c r="M55" s="119">
        <f>IF($C$4="citu pasākumu izmaksas",IF('3a+c+n'!$Q55="C",'3a+c+n'!M55,0))</f>
        <v>0</v>
      </c>
      <c r="N55" s="119">
        <f>IF($C$4="citu pasākumu izmaksas",IF('3a+c+n'!$Q55="C",'3a+c+n'!N55,0))</f>
        <v>0</v>
      </c>
      <c r="O55" s="119">
        <f>IF($C$4="citu pasākumu izmaksas",IF('3a+c+n'!$Q55="C",'3a+c+n'!O55,0))</f>
        <v>0</v>
      </c>
      <c r="P55" s="120">
        <f>IF($C$4="citu pasākumu izmaksas",IF('3a+c+n'!$Q55="C",'3a+c+n'!P55,0))</f>
        <v>0</v>
      </c>
    </row>
    <row r="56" spans="1:16" x14ac:dyDescent="0.2">
      <c r="A56" s="51">
        <f>IF(P56=0,0,IF(COUNTBLANK(P56)=1,0,COUNTA($P$14:P56)))</f>
        <v>0</v>
      </c>
      <c r="B56" s="24">
        <f>IF($C$4="citu pasākumu izmaksas",IF('3a+c+n'!$Q56="C",'3a+c+n'!B56,0))</f>
        <v>0</v>
      </c>
      <c r="C56" s="24">
        <f>IF($C$4="citu pasākumu izmaksas",IF('3a+c+n'!$Q56="C",'3a+c+n'!C56,0))</f>
        <v>0</v>
      </c>
      <c r="D56" s="24">
        <f>IF($C$4="citu pasākumu izmaksas",IF('3a+c+n'!$Q56="C",'3a+c+n'!D56,0))</f>
        <v>0</v>
      </c>
      <c r="E56" s="46"/>
      <c r="F56" s="65"/>
      <c r="G56" s="119"/>
      <c r="H56" s="119">
        <f>IF($C$4="citu pasākumu izmaksas",IF('3a+c+n'!$Q56="C",'3a+c+n'!H56,0))</f>
        <v>0</v>
      </c>
      <c r="I56" s="119"/>
      <c r="J56" s="119"/>
      <c r="K56" s="120">
        <f>IF($C$4="citu pasākumu izmaksas",IF('3a+c+n'!$Q56="C",'3a+c+n'!K56,0))</f>
        <v>0</v>
      </c>
      <c r="L56" s="82">
        <f>IF($C$4="citu pasākumu izmaksas",IF('3a+c+n'!$Q56="C",'3a+c+n'!L56,0))</f>
        <v>0</v>
      </c>
      <c r="M56" s="119">
        <f>IF($C$4="citu pasākumu izmaksas",IF('3a+c+n'!$Q56="C",'3a+c+n'!M56,0))</f>
        <v>0</v>
      </c>
      <c r="N56" s="119">
        <f>IF($C$4="citu pasākumu izmaksas",IF('3a+c+n'!$Q56="C",'3a+c+n'!N56,0))</f>
        <v>0</v>
      </c>
      <c r="O56" s="119">
        <f>IF($C$4="citu pasākumu izmaksas",IF('3a+c+n'!$Q56="C",'3a+c+n'!O56,0))</f>
        <v>0</v>
      </c>
      <c r="P56" s="120">
        <f>IF($C$4="citu pasākumu izmaksas",IF('3a+c+n'!$Q56="C",'3a+c+n'!P56,0))</f>
        <v>0</v>
      </c>
    </row>
    <row r="57" spans="1:16" x14ac:dyDescent="0.2">
      <c r="A57" s="51">
        <f>IF(P57=0,0,IF(COUNTBLANK(P57)=1,0,COUNTA($P$14:P57)))</f>
        <v>0</v>
      </c>
      <c r="B57" s="24">
        <f>IF($C$4="citu pasākumu izmaksas",IF('3a+c+n'!$Q57="C",'3a+c+n'!B57,0))</f>
        <v>0</v>
      </c>
      <c r="C57" s="24">
        <f>IF($C$4="citu pasākumu izmaksas",IF('3a+c+n'!$Q57="C",'3a+c+n'!C57,0))</f>
        <v>0</v>
      </c>
      <c r="D57" s="24">
        <f>IF($C$4="citu pasākumu izmaksas",IF('3a+c+n'!$Q57="C",'3a+c+n'!D57,0))</f>
        <v>0</v>
      </c>
      <c r="E57" s="46"/>
      <c r="F57" s="65"/>
      <c r="G57" s="119"/>
      <c r="H57" s="119">
        <f>IF($C$4="citu pasākumu izmaksas",IF('3a+c+n'!$Q57="C",'3a+c+n'!H57,0))</f>
        <v>0</v>
      </c>
      <c r="I57" s="119"/>
      <c r="J57" s="119"/>
      <c r="K57" s="120">
        <f>IF($C$4="citu pasākumu izmaksas",IF('3a+c+n'!$Q57="C",'3a+c+n'!K57,0))</f>
        <v>0</v>
      </c>
      <c r="L57" s="82">
        <f>IF($C$4="citu pasākumu izmaksas",IF('3a+c+n'!$Q57="C",'3a+c+n'!L57,0))</f>
        <v>0</v>
      </c>
      <c r="M57" s="119">
        <f>IF($C$4="citu pasākumu izmaksas",IF('3a+c+n'!$Q57="C",'3a+c+n'!M57,0))</f>
        <v>0</v>
      </c>
      <c r="N57" s="119">
        <f>IF($C$4="citu pasākumu izmaksas",IF('3a+c+n'!$Q57="C",'3a+c+n'!N57,0))</f>
        <v>0</v>
      </c>
      <c r="O57" s="119">
        <f>IF($C$4="citu pasākumu izmaksas",IF('3a+c+n'!$Q57="C",'3a+c+n'!O57,0))</f>
        <v>0</v>
      </c>
      <c r="P57" s="120">
        <f>IF($C$4="citu pasākumu izmaksas",IF('3a+c+n'!$Q57="C",'3a+c+n'!P57,0))</f>
        <v>0</v>
      </c>
    </row>
    <row r="58" spans="1:16" x14ac:dyDescent="0.2">
      <c r="A58" s="51">
        <f>IF(P58=0,0,IF(COUNTBLANK(P58)=1,0,COUNTA($P$14:P58)))</f>
        <v>0</v>
      </c>
      <c r="B58" s="24">
        <f>IF($C$4="citu pasākumu izmaksas",IF('3a+c+n'!$Q58="C",'3a+c+n'!B58,0))</f>
        <v>0</v>
      </c>
      <c r="C58" s="24">
        <f>IF($C$4="citu pasākumu izmaksas",IF('3a+c+n'!$Q58="C",'3a+c+n'!C58,0))</f>
        <v>0</v>
      </c>
      <c r="D58" s="24">
        <f>IF($C$4="citu pasākumu izmaksas",IF('3a+c+n'!$Q58="C",'3a+c+n'!D58,0))</f>
        <v>0</v>
      </c>
      <c r="E58" s="46"/>
      <c r="F58" s="65"/>
      <c r="G58" s="119"/>
      <c r="H58" s="119">
        <f>IF($C$4="citu pasākumu izmaksas",IF('3a+c+n'!$Q58="C",'3a+c+n'!H58,0))</f>
        <v>0</v>
      </c>
      <c r="I58" s="119"/>
      <c r="J58" s="119"/>
      <c r="K58" s="120">
        <f>IF($C$4="citu pasākumu izmaksas",IF('3a+c+n'!$Q58="C",'3a+c+n'!K58,0))</f>
        <v>0</v>
      </c>
      <c r="L58" s="82">
        <f>IF($C$4="citu pasākumu izmaksas",IF('3a+c+n'!$Q58="C",'3a+c+n'!L58,0))</f>
        <v>0</v>
      </c>
      <c r="M58" s="119">
        <f>IF($C$4="citu pasākumu izmaksas",IF('3a+c+n'!$Q58="C",'3a+c+n'!M58,0))</f>
        <v>0</v>
      </c>
      <c r="N58" s="119">
        <f>IF($C$4="citu pasākumu izmaksas",IF('3a+c+n'!$Q58="C",'3a+c+n'!N58,0))</f>
        <v>0</v>
      </c>
      <c r="O58" s="119">
        <f>IF($C$4="citu pasākumu izmaksas",IF('3a+c+n'!$Q58="C",'3a+c+n'!O58,0))</f>
        <v>0</v>
      </c>
      <c r="P58" s="120">
        <f>IF($C$4="citu pasākumu izmaksas",IF('3a+c+n'!$Q58="C",'3a+c+n'!P58,0))</f>
        <v>0</v>
      </c>
    </row>
    <row r="59" spans="1:16" x14ac:dyDescent="0.2">
      <c r="A59" s="51">
        <f>IF(P59=0,0,IF(COUNTBLANK(P59)=1,0,COUNTA($P$14:P59)))</f>
        <v>0</v>
      </c>
      <c r="B59" s="24">
        <f>IF($C$4="citu pasākumu izmaksas",IF('3a+c+n'!$Q59="C",'3a+c+n'!B59,0))</f>
        <v>0</v>
      </c>
      <c r="C59" s="24">
        <f>IF($C$4="citu pasākumu izmaksas",IF('3a+c+n'!$Q59="C",'3a+c+n'!C59,0))</f>
        <v>0</v>
      </c>
      <c r="D59" s="24">
        <f>IF($C$4="citu pasākumu izmaksas",IF('3a+c+n'!$Q59="C",'3a+c+n'!D59,0))</f>
        <v>0</v>
      </c>
      <c r="E59" s="46"/>
      <c r="F59" s="65"/>
      <c r="G59" s="119"/>
      <c r="H59" s="119">
        <f>IF($C$4="citu pasākumu izmaksas",IF('3a+c+n'!$Q59="C",'3a+c+n'!H59,0))</f>
        <v>0</v>
      </c>
      <c r="I59" s="119"/>
      <c r="J59" s="119"/>
      <c r="K59" s="120">
        <f>IF($C$4="citu pasākumu izmaksas",IF('3a+c+n'!$Q59="C",'3a+c+n'!K59,0))</f>
        <v>0</v>
      </c>
      <c r="L59" s="82">
        <f>IF($C$4="citu pasākumu izmaksas",IF('3a+c+n'!$Q59="C",'3a+c+n'!L59,0))</f>
        <v>0</v>
      </c>
      <c r="M59" s="119">
        <f>IF($C$4="citu pasākumu izmaksas",IF('3a+c+n'!$Q59="C",'3a+c+n'!M59,0))</f>
        <v>0</v>
      </c>
      <c r="N59" s="119">
        <f>IF($C$4="citu pasākumu izmaksas",IF('3a+c+n'!$Q59="C",'3a+c+n'!N59,0))</f>
        <v>0</v>
      </c>
      <c r="O59" s="119">
        <f>IF($C$4="citu pasākumu izmaksas",IF('3a+c+n'!$Q59="C",'3a+c+n'!O59,0))</f>
        <v>0</v>
      </c>
      <c r="P59" s="120">
        <f>IF($C$4="citu pasākumu izmaksas",IF('3a+c+n'!$Q59="C",'3a+c+n'!P59,0))</f>
        <v>0</v>
      </c>
    </row>
    <row r="60" spans="1:16" x14ac:dyDescent="0.2">
      <c r="A60" s="51">
        <f>IF(P60=0,0,IF(COUNTBLANK(P60)=1,0,COUNTA($P$14:P60)))</f>
        <v>0</v>
      </c>
      <c r="B60" s="24">
        <f>IF($C$4="citu pasākumu izmaksas",IF('3a+c+n'!$Q60="C",'3a+c+n'!B60,0))</f>
        <v>0</v>
      </c>
      <c r="C60" s="24">
        <f>IF($C$4="citu pasākumu izmaksas",IF('3a+c+n'!$Q60="C",'3a+c+n'!C60,0))</f>
        <v>0</v>
      </c>
      <c r="D60" s="24">
        <f>IF($C$4="citu pasākumu izmaksas",IF('3a+c+n'!$Q60="C",'3a+c+n'!D60,0))</f>
        <v>0</v>
      </c>
      <c r="E60" s="46"/>
      <c r="F60" s="65"/>
      <c r="G60" s="119"/>
      <c r="H60" s="119">
        <f>IF($C$4="citu pasākumu izmaksas",IF('3a+c+n'!$Q60="C",'3a+c+n'!H60,0))</f>
        <v>0</v>
      </c>
      <c r="I60" s="119"/>
      <c r="J60" s="119"/>
      <c r="K60" s="120">
        <f>IF($C$4="citu pasākumu izmaksas",IF('3a+c+n'!$Q60="C",'3a+c+n'!K60,0))</f>
        <v>0</v>
      </c>
      <c r="L60" s="82">
        <f>IF($C$4="citu pasākumu izmaksas",IF('3a+c+n'!$Q60="C",'3a+c+n'!L60,0))</f>
        <v>0</v>
      </c>
      <c r="M60" s="119">
        <f>IF($C$4="citu pasākumu izmaksas",IF('3a+c+n'!$Q60="C",'3a+c+n'!M60,0))</f>
        <v>0</v>
      </c>
      <c r="N60" s="119">
        <f>IF($C$4="citu pasākumu izmaksas",IF('3a+c+n'!$Q60="C",'3a+c+n'!N60,0))</f>
        <v>0</v>
      </c>
      <c r="O60" s="119">
        <f>IF($C$4="citu pasākumu izmaksas",IF('3a+c+n'!$Q60="C",'3a+c+n'!O60,0))</f>
        <v>0</v>
      </c>
      <c r="P60" s="120">
        <f>IF($C$4="citu pasākumu izmaksas",IF('3a+c+n'!$Q60="C",'3a+c+n'!P60,0))</f>
        <v>0</v>
      </c>
    </row>
    <row r="61" spans="1:16" x14ac:dyDescent="0.2">
      <c r="A61" s="51">
        <f>IF(P61=0,0,IF(COUNTBLANK(P61)=1,0,COUNTA($P$14:P61)))</f>
        <v>0</v>
      </c>
      <c r="B61" s="24">
        <f>IF($C$4="citu pasākumu izmaksas",IF('3a+c+n'!$Q61="C",'3a+c+n'!B61,0))</f>
        <v>0</v>
      </c>
      <c r="C61" s="24">
        <f>IF($C$4="citu pasākumu izmaksas",IF('3a+c+n'!$Q61="C",'3a+c+n'!C61,0))</f>
        <v>0</v>
      </c>
      <c r="D61" s="24">
        <f>IF($C$4="citu pasākumu izmaksas",IF('3a+c+n'!$Q61="C",'3a+c+n'!D61,0))</f>
        <v>0</v>
      </c>
      <c r="E61" s="46"/>
      <c r="F61" s="65"/>
      <c r="G61" s="119"/>
      <c r="H61" s="119">
        <f>IF($C$4="citu pasākumu izmaksas",IF('3a+c+n'!$Q61="C",'3a+c+n'!H61,0))</f>
        <v>0</v>
      </c>
      <c r="I61" s="119"/>
      <c r="J61" s="119"/>
      <c r="K61" s="120">
        <f>IF($C$4="citu pasākumu izmaksas",IF('3a+c+n'!$Q61="C",'3a+c+n'!K61,0))</f>
        <v>0</v>
      </c>
      <c r="L61" s="82">
        <f>IF($C$4="citu pasākumu izmaksas",IF('3a+c+n'!$Q61="C",'3a+c+n'!L61,0))</f>
        <v>0</v>
      </c>
      <c r="M61" s="119">
        <f>IF($C$4="citu pasākumu izmaksas",IF('3a+c+n'!$Q61="C",'3a+c+n'!M61,0))</f>
        <v>0</v>
      </c>
      <c r="N61" s="119">
        <f>IF($C$4="citu pasākumu izmaksas",IF('3a+c+n'!$Q61="C",'3a+c+n'!N61,0))</f>
        <v>0</v>
      </c>
      <c r="O61" s="119">
        <f>IF($C$4="citu pasākumu izmaksas",IF('3a+c+n'!$Q61="C",'3a+c+n'!O61,0))</f>
        <v>0</v>
      </c>
      <c r="P61" s="120">
        <f>IF($C$4="citu pasākumu izmaksas",IF('3a+c+n'!$Q61="C",'3a+c+n'!P61,0))</f>
        <v>0</v>
      </c>
    </row>
    <row r="62" spans="1:16" x14ac:dyDescent="0.2">
      <c r="A62" s="51">
        <f>IF(P62=0,0,IF(COUNTBLANK(P62)=1,0,COUNTA($P$14:P62)))</f>
        <v>0</v>
      </c>
      <c r="B62" s="24">
        <f>IF($C$4="citu pasākumu izmaksas",IF('3a+c+n'!$Q62="C",'3a+c+n'!B62,0))</f>
        <v>0</v>
      </c>
      <c r="C62" s="24">
        <f>IF($C$4="citu pasākumu izmaksas",IF('3a+c+n'!$Q62="C",'3a+c+n'!C62,0))</f>
        <v>0</v>
      </c>
      <c r="D62" s="24">
        <f>IF($C$4="citu pasākumu izmaksas",IF('3a+c+n'!$Q62="C",'3a+c+n'!D62,0))</f>
        <v>0</v>
      </c>
      <c r="E62" s="46"/>
      <c r="F62" s="65"/>
      <c r="G62" s="119"/>
      <c r="H62" s="119">
        <f>IF($C$4="citu pasākumu izmaksas",IF('3a+c+n'!$Q62="C",'3a+c+n'!H62,0))</f>
        <v>0</v>
      </c>
      <c r="I62" s="119"/>
      <c r="J62" s="119"/>
      <c r="K62" s="120">
        <f>IF($C$4="citu pasākumu izmaksas",IF('3a+c+n'!$Q62="C",'3a+c+n'!K62,0))</f>
        <v>0</v>
      </c>
      <c r="L62" s="82">
        <f>IF($C$4="citu pasākumu izmaksas",IF('3a+c+n'!$Q62="C",'3a+c+n'!L62,0))</f>
        <v>0</v>
      </c>
      <c r="M62" s="119">
        <f>IF($C$4="citu pasākumu izmaksas",IF('3a+c+n'!$Q62="C",'3a+c+n'!M62,0))</f>
        <v>0</v>
      </c>
      <c r="N62" s="119">
        <f>IF($C$4="citu pasākumu izmaksas",IF('3a+c+n'!$Q62="C",'3a+c+n'!N62,0))</f>
        <v>0</v>
      </c>
      <c r="O62" s="119">
        <f>IF($C$4="citu pasākumu izmaksas",IF('3a+c+n'!$Q62="C",'3a+c+n'!O62,0))</f>
        <v>0</v>
      </c>
      <c r="P62" s="120">
        <f>IF($C$4="citu pasākumu izmaksas",IF('3a+c+n'!$Q62="C",'3a+c+n'!P62,0))</f>
        <v>0</v>
      </c>
    </row>
    <row r="63" spans="1:16" x14ac:dyDescent="0.2">
      <c r="A63" s="51">
        <f>IF(P63=0,0,IF(COUNTBLANK(P63)=1,0,COUNTA($P$14:P63)))</f>
        <v>0</v>
      </c>
      <c r="B63" s="24">
        <f>IF($C$4="citu pasākumu izmaksas",IF('3a+c+n'!$Q63="C",'3a+c+n'!B63,0))</f>
        <v>0</v>
      </c>
      <c r="C63" s="24">
        <f>IF($C$4="citu pasākumu izmaksas",IF('3a+c+n'!$Q63="C",'3a+c+n'!C63,0))</f>
        <v>0</v>
      </c>
      <c r="D63" s="24">
        <f>IF($C$4="citu pasākumu izmaksas",IF('3a+c+n'!$Q63="C",'3a+c+n'!D63,0))</f>
        <v>0</v>
      </c>
      <c r="E63" s="46"/>
      <c r="F63" s="65"/>
      <c r="G63" s="119"/>
      <c r="H63" s="119">
        <f>IF($C$4="citu pasākumu izmaksas",IF('3a+c+n'!$Q63="C",'3a+c+n'!H63,0))</f>
        <v>0</v>
      </c>
      <c r="I63" s="119"/>
      <c r="J63" s="119"/>
      <c r="K63" s="120">
        <f>IF($C$4="citu pasākumu izmaksas",IF('3a+c+n'!$Q63="C",'3a+c+n'!K63,0))</f>
        <v>0</v>
      </c>
      <c r="L63" s="82">
        <f>IF($C$4="citu pasākumu izmaksas",IF('3a+c+n'!$Q63="C",'3a+c+n'!L63,0))</f>
        <v>0</v>
      </c>
      <c r="M63" s="119">
        <f>IF($C$4="citu pasākumu izmaksas",IF('3a+c+n'!$Q63="C",'3a+c+n'!M63,0))</f>
        <v>0</v>
      </c>
      <c r="N63" s="119">
        <f>IF($C$4="citu pasākumu izmaksas",IF('3a+c+n'!$Q63="C",'3a+c+n'!N63,0))</f>
        <v>0</v>
      </c>
      <c r="O63" s="119">
        <f>IF($C$4="citu pasākumu izmaksas",IF('3a+c+n'!$Q63="C",'3a+c+n'!O63,0))</f>
        <v>0</v>
      </c>
      <c r="P63" s="120">
        <f>IF($C$4="citu pasākumu izmaksas",IF('3a+c+n'!$Q63="C",'3a+c+n'!P63,0))</f>
        <v>0</v>
      </c>
    </row>
    <row r="64" spans="1:16" x14ac:dyDescent="0.2">
      <c r="A64" s="51">
        <f>IF(P64=0,0,IF(COUNTBLANK(P64)=1,0,COUNTA($P$14:P64)))</f>
        <v>0</v>
      </c>
      <c r="B64" s="24">
        <f>IF($C$4="citu pasākumu izmaksas",IF('3a+c+n'!$Q64="C",'3a+c+n'!B64,0))</f>
        <v>0</v>
      </c>
      <c r="C64" s="24">
        <f>IF($C$4="citu pasākumu izmaksas",IF('3a+c+n'!$Q64="C",'3a+c+n'!C64,0))</f>
        <v>0</v>
      </c>
      <c r="D64" s="24">
        <f>IF($C$4="citu pasākumu izmaksas",IF('3a+c+n'!$Q64="C",'3a+c+n'!D64,0))</f>
        <v>0</v>
      </c>
      <c r="E64" s="46"/>
      <c r="F64" s="65"/>
      <c r="G64" s="119"/>
      <c r="H64" s="119">
        <f>IF($C$4="citu pasākumu izmaksas",IF('3a+c+n'!$Q64="C",'3a+c+n'!H64,0))</f>
        <v>0</v>
      </c>
      <c r="I64" s="119"/>
      <c r="J64" s="119"/>
      <c r="K64" s="120">
        <f>IF($C$4="citu pasākumu izmaksas",IF('3a+c+n'!$Q64="C",'3a+c+n'!K64,0))</f>
        <v>0</v>
      </c>
      <c r="L64" s="82">
        <f>IF($C$4="citu pasākumu izmaksas",IF('3a+c+n'!$Q64="C",'3a+c+n'!L64,0))</f>
        <v>0</v>
      </c>
      <c r="M64" s="119">
        <f>IF($C$4="citu pasākumu izmaksas",IF('3a+c+n'!$Q64="C",'3a+c+n'!M64,0))</f>
        <v>0</v>
      </c>
      <c r="N64" s="119">
        <f>IF($C$4="citu pasākumu izmaksas",IF('3a+c+n'!$Q64="C",'3a+c+n'!N64,0))</f>
        <v>0</v>
      </c>
      <c r="O64" s="119">
        <f>IF($C$4="citu pasākumu izmaksas",IF('3a+c+n'!$Q64="C",'3a+c+n'!O64,0))</f>
        <v>0</v>
      </c>
      <c r="P64" s="120">
        <f>IF($C$4="citu pasākumu izmaksas",IF('3a+c+n'!$Q64="C",'3a+c+n'!P64,0))</f>
        <v>0</v>
      </c>
    </row>
    <row r="65" spans="1:16" x14ac:dyDescent="0.2">
      <c r="A65" s="51">
        <f>IF(P65=0,0,IF(COUNTBLANK(P65)=1,0,COUNTA($P$14:P65)))</f>
        <v>0</v>
      </c>
      <c r="B65" s="24">
        <f>IF($C$4="citu pasākumu izmaksas",IF('3a+c+n'!$Q65="C",'3a+c+n'!B65,0))</f>
        <v>0</v>
      </c>
      <c r="C65" s="24">
        <f>IF($C$4="citu pasākumu izmaksas",IF('3a+c+n'!$Q65="C",'3a+c+n'!C65,0))</f>
        <v>0</v>
      </c>
      <c r="D65" s="24">
        <f>IF($C$4="citu pasākumu izmaksas",IF('3a+c+n'!$Q65="C",'3a+c+n'!D65,0))</f>
        <v>0</v>
      </c>
      <c r="E65" s="46"/>
      <c r="F65" s="65"/>
      <c r="G65" s="119"/>
      <c r="H65" s="119">
        <f>IF($C$4="citu pasākumu izmaksas",IF('3a+c+n'!$Q65="C",'3a+c+n'!H65,0))</f>
        <v>0</v>
      </c>
      <c r="I65" s="119"/>
      <c r="J65" s="119"/>
      <c r="K65" s="120">
        <f>IF($C$4="citu pasākumu izmaksas",IF('3a+c+n'!$Q65="C",'3a+c+n'!K65,0))</f>
        <v>0</v>
      </c>
      <c r="L65" s="82">
        <f>IF($C$4="citu pasākumu izmaksas",IF('3a+c+n'!$Q65="C",'3a+c+n'!L65,0))</f>
        <v>0</v>
      </c>
      <c r="M65" s="119">
        <f>IF($C$4="citu pasākumu izmaksas",IF('3a+c+n'!$Q65="C",'3a+c+n'!M65,0))</f>
        <v>0</v>
      </c>
      <c r="N65" s="119">
        <f>IF($C$4="citu pasākumu izmaksas",IF('3a+c+n'!$Q65="C",'3a+c+n'!N65,0))</f>
        <v>0</v>
      </c>
      <c r="O65" s="119">
        <f>IF($C$4="citu pasākumu izmaksas",IF('3a+c+n'!$Q65="C",'3a+c+n'!O65,0))</f>
        <v>0</v>
      </c>
      <c r="P65" s="120">
        <f>IF($C$4="citu pasākumu izmaksas",IF('3a+c+n'!$Q65="C",'3a+c+n'!P65,0))</f>
        <v>0</v>
      </c>
    </row>
    <row r="66" spans="1:16" x14ac:dyDescent="0.2">
      <c r="A66" s="51">
        <f>IF(P66=0,0,IF(COUNTBLANK(P66)=1,0,COUNTA($P$14:P66)))</f>
        <v>0</v>
      </c>
      <c r="B66" s="24">
        <f>IF($C$4="citu pasākumu izmaksas",IF('3a+c+n'!$Q66="C",'3a+c+n'!B66,0))</f>
        <v>0</v>
      </c>
      <c r="C66" s="24">
        <f>IF($C$4="citu pasākumu izmaksas",IF('3a+c+n'!$Q66="C",'3a+c+n'!C66,0))</f>
        <v>0</v>
      </c>
      <c r="D66" s="24">
        <f>IF($C$4="citu pasākumu izmaksas",IF('3a+c+n'!$Q66="C",'3a+c+n'!D66,0))</f>
        <v>0</v>
      </c>
      <c r="E66" s="46"/>
      <c r="F66" s="65"/>
      <c r="G66" s="119"/>
      <c r="H66" s="119">
        <f>IF($C$4="citu pasākumu izmaksas",IF('3a+c+n'!$Q66="C",'3a+c+n'!H66,0))</f>
        <v>0</v>
      </c>
      <c r="I66" s="119"/>
      <c r="J66" s="119"/>
      <c r="K66" s="120">
        <f>IF($C$4="citu pasākumu izmaksas",IF('3a+c+n'!$Q66="C",'3a+c+n'!K66,0))</f>
        <v>0</v>
      </c>
      <c r="L66" s="82">
        <f>IF($C$4="citu pasākumu izmaksas",IF('3a+c+n'!$Q66="C",'3a+c+n'!L66,0))</f>
        <v>0</v>
      </c>
      <c r="M66" s="119">
        <f>IF($C$4="citu pasākumu izmaksas",IF('3a+c+n'!$Q66="C",'3a+c+n'!M66,0))</f>
        <v>0</v>
      </c>
      <c r="N66" s="119">
        <f>IF($C$4="citu pasākumu izmaksas",IF('3a+c+n'!$Q66="C",'3a+c+n'!N66,0))</f>
        <v>0</v>
      </c>
      <c r="O66" s="119">
        <f>IF($C$4="citu pasākumu izmaksas",IF('3a+c+n'!$Q66="C",'3a+c+n'!O66,0))</f>
        <v>0</v>
      </c>
      <c r="P66" s="120">
        <f>IF($C$4="citu pasākumu izmaksas",IF('3a+c+n'!$Q66="C",'3a+c+n'!P66,0))</f>
        <v>0</v>
      </c>
    </row>
    <row r="67" spans="1:16" x14ac:dyDescent="0.2">
      <c r="A67" s="51">
        <f>IF(P67=0,0,IF(COUNTBLANK(P67)=1,0,COUNTA($P$14:P67)))</f>
        <v>0</v>
      </c>
      <c r="B67" s="24">
        <f>IF($C$4="citu pasākumu izmaksas",IF('3a+c+n'!$Q67="C",'3a+c+n'!B67,0))</f>
        <v>0</v>
      </c>
      <c r="C67" s="24">
        <f>IF($C$4="citu pasākumu izmaksas",IF('3a+c+n'!$Q67="C",'3a+c+n'!C67,0))</f>
        <v>0</v>
      </c>
      <c r="D67" s="24">
        <f>IF($C$4="citu pasākumu izmaksas",IF('3a+c+n'!$Q67="C",'3a+c+n'!D67,0))</f>
        <v>0</v>
      </c>
      <c r="E67" s="46"/>
      <c r="F67" s="65"/>
      <c r="G67" s="119"/>
      <c r="H67" s="119">
        <f>IF($C$4="citu pasākumu izmaksas",IF('3a+c+n'!$Q67="C",'3a+c+n'!H67,0))</f>
        <v>0</v>
      </c>
      <c r="I67" s="119"/>
      <c r="J67" s="119"/>
      <c r="K67" s="120">
        <f>IF($C$4="citu pasākumu izmaksas",IF('3a+c+n'!$Q67="C",'3a+c+n'!K67,0))</f>
        <v>0</v>
      </c>
      <c r="L67" s="82">
        <f>IF($C$4="citu pasākumu izmaksas",IF('3a+c+n'!$Q67="C",'3a+c+n'!L67,0))</f>
        <v>0</v>
      </c>
      <c r="M67" s="119">
        <f>IF($C$4="citu pasākumu izmaksas",IF('3a+c+n'!$Q67="C",'3a+c+n'!M67,0))</f>
        <v>0</v>
      </c>
      <c r="N67" s="119">
        <f>IF($C$4="citu pasākumu izmaksas",IF('3a+c+n'!$Q67="C",'3a+c+n'!N67,0))</f>
        <v>0</v>
      </c>
      <c r="O67" s="119">
        <f>IF($C$4="citu pasākumu izmaksas",IF('3a+c+n'!$Q67="C",'3a+c+n'!O67,0))</f>
        <v>0</v>
      </c>
      <c r="P67" s="120">
        <f>IF($C$4="citu pasākumu izmaksas",IF('3a+c+n'!$Q67="C",'3a+c+n'!P67,0))</f>
        <v>0</v>
      </c>
    </row>
    <row r="68" spans="1:16" x14ac:dyDescent="0.2">
      <c r="A68" s="51">
        <f>IF(P68=0,0,IF(COUNTBLANK(P68)=1,0,COUNTA($P$14:P68)))</f>
        <v>0</v>
      </c>
      <c r="B68" s="24">
        <f>IF($C$4="citu pasākumu izmaksas",IF('3a+c+n'!$Q68="C",'3a+c+n'!B68,0))</f>
        <v>0</v>
      </c>
      <c r="C68" s="24">
        <f>IF($C$4="citu pasākumu izmaksas",IF('3a+c+n'!$Q68="C",'3a+c+n'!C68,0))</f>
        <v>0</v>
      </c>
      <c r="D68" s="24">
        <f>IF($C$4="citu pasākumu izmaksas",IF('3a+c+n'!$Q68="C",'3a+c+n'!D68,0))</f>
        <v>0</v>
      </c>
      <c r="E68" s="46"/>
      <c r="F68" s="65"/>
      <c r="G68" s="119"/>
      <c r="H68" s="119">
        <f>IF($C$4="citu pasākumu izmaksas",IF('3a+c+n'!$Q68="C",'3a+c+n'!H68,0))</f>
        <v>0</v>
      </c>
      <c r="I68" s="119"/>
      <c r="J68" s="119"/>
      <c r="K68" s="120">
        <f>IF($C$4="citu pasākumu izmaksas",IF('3a+c+n'!$Q68="C",'3a+c+n'!K68,0))</f>
        <v>0</v>
      </c>
      <c r="L68" s="82">
        <f>IF($C$4="citu pasākumu izmaksas",IF('3a+c+n'!$Q68="C",'3a+c+n'!L68,0))</f>
        <v>0</v>
      </c>
      <c r="M68" s="119">
        <f>IF($C$4="citu pasākumu izmaksas",IF('3a+c+n'!$Q68="C",'3a+c+n'!M68,0))</f>
        <v>0</v>
      </c>
      <c r="N68" s="119">
        <f>IF($C$4="citu pasākumu izmaksas",IF('3a+c+n'!$Q68="C",'3a+c+n'!N68,0))</f>
        <v>0</v>
      </c>
      <c r="O68" s="119">
        <f>IF($C$4="citu pasākumu izmaksas",IF('3a+c+n'!$Q68="C",'3a+c+n'!O68,0))</f>
        <v>0</v>
      </c>
      <c r="P68" s="120">
        <f>IF($C$4="citu pasākumu izmaksas",IF('3a+c+n'!$Q68="C",'3a+c+n'!P68,0))</f>
        <v>0</v>
      </c>
    </row>
    <row r="69" spans="1:16" x14ac:dyDescent="0.2">
      <c r="A69" s="51">
        <f>IF(P69=0,0,IF(COUNTBLANK(P69)=1,0,COUNTA($P$14:P69)))</f>
        <v>0</v>
      </c>
      <c r="B69" s="24">
        <f>IF($C$4="citu pasākumu izmaksas",IF('3a+c+n'!$Q69="C",'3a+c+n'!B69,0))</f>
        <v>0</v>
      </c>
      <c r="C69" s="24">
        <f>IF($C$4="citu pasākumu izmaksas",IF('3a+c+n'!$Q69="C",'3a+c+n'!C69,0))</f>
        <v>0</v>
      </c>
      <c r="D69" s="24">
        <f>IF($C$4="citu pasākumu izmaksas",IF('3a+c+n'!$Q69="C",'3a+c+n'!D69,0))</f>
        <v>0</v>
      </c>
      <c r="E69" s="46"/>
      <c r="F69" s="65"/>
      <c r="G69" s="119"/>
      <c r="H69" s="119">
        <f>IF($C$4="citu pasākumu izmaksas",IF('3a+c+n'!$Q69="C",'3a+c+n'!H69,0))</f>
        <v>0</v>
      </c>
      <c r="I69" s="119"/>
      <c r="J69" s="119"/>
      <c r="K69" s="120">
        <f>IF($C$4="citu pasākumu izmaksas",IF('3a+c+n'!$Q69="C",'3a+c+n'!K69,0))</f>
        <v>0</v>
      </c>
      <c r="L69" s="82">
        <f>IF($C$4="citu pasākumu izmaksas",IF('3a+c+n'!$Q69="C",'3a+c+n'!L69,0))</f>
        <v>0</v>
      </c>
      <c r="M69" s="119">
        <f>IF($C$4="citu pasākumu izmaksas",IF('3a+c+n'!$Q69="C",'3a+c+n'!M69,0))</f>
        <v>0</v>
      </c>
      <c r="N69" s="119">
        <f>IF($C$4="citu pasākumu izmaksas",IF('3a+c+n'!$Q69="C",'3a+c+n'!N69,0))</f>
        <v>0</v>
      </c>
      <c r="O69" s="119">
        <f>IF($C$4="citu pasākumu izmaksas",IF('3a+c+n'!$Q69="C",'3a+c+n'!O69,0))</f>
        <v>0</v>
      </c>
      <c r="P69" s="120">
        <f>IF($C$4="citu pasākumu izmaksas",IF('3a+c+n'!$Q69="C",'3a+c+n'!P69,0))</f>
        <v>0</v>
      </c>
    </row>
    <row r="70" spans="1:16" x14ac:dyDescent="0.2">
      <c r="A70" s="51">
        <f>IF(P70=0,0,IF(COUNTBLANK(P70)=1,0,COUNTA($P$14:P70)))</f>
        <v>0</v>
      </c>
      <c r="B70" s="24">
        <f>IF($C$4="citu pasākumu izmaksas",IF('3a+c+n'!$Q70="C",'3a+c+n'!B70,0))</f>
        <v>0</v>
      </c>
      <c r="C70" s="24">
        <f>IF($C$4="citu pasākumu izmaksas",IF('3a+c+n'!$Q70="C",'3a+c+n'!C70,0))</f>
        <v>0</v>
      </c>
      <c r="D70" s="24">
        <f>IF($C$4="citu pasākumu izmaksas",IF('3a+c+n'!$Q70="C",'3a+c+n'!D70,0))</f>
        <v>0</v>
      </c>
      <c r="E70" s="46"/>
      <c r="F70" s="65"/>
      <c r="G70" s="119"/>
      <c r="H70" s="119">
        <f>IF($C$4="citu pasākumu izmaksas",IF('3a+c+n'!$Q70="C",'3a+c+n'!H70,0))</f>
        <v>0</v>
      </c>
      <c r="I70" s="119"/>
      <c r="J70" s="119"/>
      <c r="K70" s="120">
        <f>IF($C$4="citu pasākumu izmaksas",IF('3a+c+n'!$Q70="C",'3a+c+n'!K70,0))</f>
        <v>0</v>
      </c>
      <c r="L70" s="82">
        <f>IF($C$4="citu pasākumu izmaksas",IF('3a+c+n'!$Q70="C",'3a+c+n'!L70,0))</f>
        <v>0</v>
      </c>
      <c r="M70" s="119">
        <f>IF($C$4="citu pasākumu izmaksas",IF('3a+c+n'!$Q70="C",'3a+c+n'!M70,0))</f>
        <v>0</v>
      </c>
      <c r="N70" s="119">
        <f>IF($C$4="citu pasākumu izmaksas",IF('3a+c+n'!$Q70="C",'3a+c+n'!N70,0))</f>
        <v>0</v>
      </c>
      <c r="O70" s="119">
        <f>IF($C$4="citu pasākumu izmaksas",IF('3a+c+n'!$Q70="C",'3a+c+n'!O70,0))</f>
        <v>0</v>
      </c>
      <c r="P70" s="120">
        <f>IF($C$4="citu pasākumu izmaksas",IF('3a+c+n'!$Q70="C",'3a+c+n'!P70,0))</f>
        <v>0</v>
      </c>
    </row>
    <row r="71" spans="1:16" x14ac:dyDescent="0.2">
      <c r="A71" s="51">
        <f>IF(P71=0,0,IF(COUNTBLANK(P71)=1,0,COUNTA($P$14:P71)))</f>
        <v>0</v>
      </c>
      <c r="B71" s="24">
        <f>IF($C$4="citu pasākumu izmaksas",IF('3a+c+n'!$Q71="C",'3a+c+n'!B71,0))</f>
        <v>0</v>
      </c>
      <c r="C71" s="24">
        <f>IF($C$4="citu pasākumu izmaksas",IF('3a+c+n'!$Q71="C",'3a+c+n'!C71,0))</f>
        <v>0</v>
      </c>
      <c r="D71" s="24">
        <f>IF($C$4="citu pasākumu izmaksas",IF('3a+c+n'!$Q71="C",'3a+c+n'!D71,0))</f>
        <v>0</v>
      </c>
      <c r="E71" s="46"/>
      <c r="F71" s="65"/>
      <c r="G71" s="119"/>
      <c r="H71" s="119">
        <f>IF($C$4="citu pasākumu izmaksas",IF('3a+c+n'!$Q71="C",'3a+c+n'!H71,0))</f>
        <v>0</v>
      </c>
      <c r="I71" s="119"/>
      <c r="J71" s="119"/>
      <c r="K71" s="120">
        <f>IF($C$4="citu pasākumu izmaksas",IF('3a+c+n'!$Q71="C",'3a+c+n'!K71,0))</f>
        <v>0</v>
      </c>
      <c r="L71" s="82">
        <f>IF($C$4="citu pasākumu izmaksas",IF('3a+c+n'!$Q71="C",'3a+c+n'!L71,0))</f>
        <v>0</v>
      </c>
      <c r="M71" s="119">
        <f>IF($C$4="citu pasākumu izmaksas",IF('3a+c+n'!$Q71="C",'3a+c+n'!M71,0))</f>
        <v>0</v>
      </c>
      <c r="N71" s="119">
        <f>IF($C$4="citu pasākumu izmaksas",IF('3a+c+n'!$Q71="C",'3a+c+n'!N71,0))</f>
        <v>0</v>
      </c>
      <c r="O71" s="119">
        <f>IF($C$4="citu pasākumu izmaksas",IF('3a+c+n'!$Q71="C",'3a+c+n'!O71,0))</f>
        <v>0</v>
      </c>
      <c r="P71" s="120">
        <f>IF($C$4="citu pasākumu izmaksas",IF('3a+c+n'!$Q71="C",'3a+c+n'!P71,0))</f>
        <v>0</v>
      </c>
    </row>
    <row r="72" spans="1:16" x14ac:dyDescent="0.2">
      <c r="A72" s="51">
        <f>IF(P72=0,0,IF(COUNTBLANK(P72)=1,0,COUNTA($P$14:P72)))</f>
        <v>0</v>
      </c>
      <c r="B72" s="24">
        <f>IF($C$4="citu pasākumu izmaksas",IF('3a+c+n'!$Q72="C",'3a+c+n'!B72,0))</f>
        <v>0</v>
      </c>
      <c r="C72" s="24">
        <f>IF($C$4="citu pasākumu izmaksas",IF('3a+c+n'!$Q72="C",'3a+c+n'!C72,0))</f>
        <v>0</v>
      </c>
      <c r="D72" s="24">
        <f>IF($C$4="citu pasākumu izmaksas",IF('3a+c+n'!$Q72="C",'3a+c+n'!D72,0))</f>
        <v>0</v>
      </c>
      <c r="E72" s="46"/>
      <c r="F72" s="65"/>
      <c r="G72" s="119"/>
      <c r="H72" s="119">
        <f>IF($C$4="citu pasākumu izmaksas",IF('3a+c+n'!$Q72="C",'3a+c+n'!H72,0))</f>
        <v>0</v>
      </c>
      <c r="I72" s="119"/>
      <c r="J72" s="119"/>
      <c r="K72" s="120">
        <f>IF($C$4="citu pasākumu izmaksas",IF('3a+c+n'!$Q72="C",'3a+c+n'!K72,0))</f>
        <v>0</v>
      </c>
      <c r="L72" s="82">
        <f>IF($C$4="citu pasākumu izmaksas",IF('3a+c+n'!$Q72="C",'3a+c+n'!L72,0))</f>
        <v>0</v>
      </c>
      <c r="M72" s="119">
        <f>IF($C$4="citu pasākumu izmaksas",IF('3a+c+n'!$Q72="C",'3a+c+n'!M72,0))</f>
        <v>0</v>
      </c>
      <c r="N72" s="119">
        <f>IF($C$4="citu pasākumu izmaksas",IF('3a+c+n'!$Q72="C",'3a+c+n'!N72,0))</f>
        <v>0</v>
      </c>
      <c r="O72" s="119">
        <f>IF($C$4="citu pasākumu izmaksas",IF('3a+c+n'!$Q72="C",'3a+c+n'!O72,0))</f>
        <v>0</v>
      </c>
      <c r="P72" s="120">
        <f>IF($C$4="citu pasākumu izmaksas",IF('3a+c+n'!$Q72="C",'3a+c+n'!P72,0))</f>
        <v>0</v>
      </c>
    </row>
    <row r="73" spans="1:16" x14ac:dyDescent="0.2">
      <c r="A73" s="51">
        <f>IF(P73=0,0,IF(COUNTBLANK(P73)=1,0,COUNTA($P$14:P73)))</f>
        <v>0</v>
      </c>
      <c r="B73" s="24">
        <f>IF($C$4="citu pasākumu izmaksas",IF('3a+c+n'!$Q73="C",'3a+c+n'!B73,0))</f>
        <v>0</v>
      </c>
      <c r="C73" s="24">
        <f>IF($C$4="citu pasākumu izmaksas",IF('3a+c+n'!$Q73="C",'3a+c+n'!C73,0))</f>
        <v>0</v>
      </c>
      <c r="D73" s="24">
        <f>IF($C$4="citu pasākumu izmaksas",IF('3a+c+n'!$Q73="C",'3a+c+n'!D73,0))</f>
        <v>0</v>
      </c>
      <c r="E73" s="46"/>
      <c r="F73" s="65"/>
      <c r="G73" s="119"/>
      <c r="H73" s="119">
        <f>IF($C$4="citu pasākumu izmaksas",IF('3a+c+n'!$Q73="C",'3a+c+n'!H73,0))</f>
        <v>0</v>
      </c>
      <c r="I73" s="119"/>
      <c r="J73" s="119"/>
      <c r="K73" s="120">
        <f>IF($C$4="citu pasākumu izmaksas",IF('3a+c+n'!$Q73="C",'3a+c+n'!K73,0))</f>
        <v>0</v>
      </c>
      <c r="L73" s="82">
        <f>IF($C$4="citu pasākumu izmaksas",IF('3a+c+n'!$Q73="C",'3a+c+n'!L73,0))</f>
        <v>0</v>
      </c>
      <c r="M73" s="119">
        <f>IF($C$4="citu pasākumu izmaksas",IF('3a+c+n'!$Q73="C",'3a+c+n'!M73,0))</f>
        <v>0</v>
      </c>
      <c r="N73" s="119">
        <f>IF($C$4="citu pasākumu izmaksas",IF('3a+c+n'!$Q73="C",'3a+c+n'!N73,0))</f>
        <v>0</v>
      </c>
      <c r="O73" s="119">
        <f>IF($C$4="citu pasākumu izmaksas",IF('3a+c+n'!$Q73="C",'3a+c+n'!O73,0))</f>
        <v>0</v>
      </c>
      <c r="P73" s="120">
        <f>IF($C$4="citu pasākumu izmaksas",IF('3a+c+n'!$Q73="C",'3a+c+n'!P73,0))</f>
        <v>0</v>
      </c>
    </row>
    <row r="74" spans="1:16" x14ac:dyDescent="0.2">
      <c r="A74" s="51">
        <f>IF(P74=0,0,IF(COUNTBLANK(P74)=1,0,COUNTA($P$14:P74)))</f>
        <v>0</v>
      </c>
      <c r="B74" s="24">
        <f>IF($C$4="citu pasākumu izmaksas",IF('3a+c+n'!$Q74="C",'3a+c+n'!B74,0))</f>
        <v>0</v>
      </c>
      <c r="C74" s="24">
        <f>IF($C$4="citu pasākumu izmaksas",IF('3a+c+n'!$Q74="C",'3a+c+n'!C74,0))</f>
        <v>0</v>
      </c>
      <c r="D74" s="24">
        <f>IF($C$4="citu pasākumu izmaksas",IF('3a+c+n'!$Q74="C",'3a+c+n'!D74,0))</f>
        <v>0</v>
      </c>
      <c r="E74" s="46"/>
      <c r="F74" s="65"/>
      <c r="G74" s="119"/>
      <c r="H74" s="119">
        <f>IF($C$4="citu pasākumu izmaksas",IF('3a+c+n'!$Q74="C",'3a+c+n'!H74,0))</f>
        <v>0</v>
      </c>
      <c r="I74" s="119"/>
      <c r="J74" s="119"/>
      <c r="K74" s="120">
        <f>IF($C$4="citu pasākumu izmaksas",IF('3a+c+n'!$Q74="C",'3a+c+n'!K74,0))</f>
        <v>0</v>
      </c>
      <c r="L74" s="82">
        <f>IF($C$4="citu pasākumu izmaksas",IF('3a+c+n'!$Q74="C",'3a+c+n'!L74,0))</f>
        <v>0</v>
      </c>
      <c r="M74" s="119">
        <f>IF($C$4="citu pasākumu izmaksas",IF('3a+c+n'!$Q74="C",'3a+c+n'!M74,0))</f>
        <v>0</v>
      </c>
      <c r="N74" s="119">
        <f>IF($C$4="citu pasākumu izmaksas",IF('3a+c+n'!$Q74="C",'3a+c+n'!N74,0))</f>
        <v>0</v>
      </c>
      <c r="O74" s="119">
        <f>IF($C$4="citu pasākumu izmaksas",IF('3a+c+n'!$Q74="C",'3a+c+n'!O74,0))</f>
        <v>0</v>
      </c>
      <c r="P74" s="120">
        <f>IF($C$4="citu pasākumu izmaksas",IF('3a+c+n'!$Q74="C",'3a+c+n'!P74,0))</f>
        <v>0</v>
      </c>
    </row>
    <row r="75" spans="1:16" x14ac:dyDescent="0.2">
      <c r="A75" s="51">
        <f>IF(P75=0,0,IF(COUNTBLANK(P75)=1,0,COUNTA($P$14:P75)))</f>
        <v>0</v>
      </c>
      <c r="B75" s="24">
        <f>IF($C$4="citu pasākumu izmaksas",IF('3a+c+n'!$Q75="C",'3a+c+n'!B75,0))</f>
        <v>0</v>
      </c>
      <c r="C75" s="24">
        <f>IF($C$4="citu pasākumu izmaksas",IF('3a+c+n'!$Q75="C",'3a+c+n'!C75,0))</f>
        <v>0</v>
      </c>
      <c r="D75" s="24">
        <f>IF($C$4="citu pasākumu izmaksas",IF('3a+c+n'!$Q75="C",'3a+c+n'!D75,0))</f>
        <v>0</v>
      </c>
      <c r="E75" s="46"/>
      <c r="F75" s="65"/>
      <c r="G75" s="119"/>
      <c r="H75" s="119">
        <f>IF($C$4="citu pasākumu izmaksas",IF('3a+c+n'!$Q75="C",'3a+c+n'!H75,0))</f>
        <v>0</v>
      </c>
      <c r="I75" s="119"/>
      <c r="J75" s="119"/>
      <c r="K75" s="120">
        <f>IF($C$4="citu pasākumu izmaksas",IF('3a+c+n'!$Q75="C",'3a+c+n'!K75,0))</f>
        <v>0</v>
      </c>
      <c r="L75" s="82">
        <f>IF($C$4="citu pasākumu izmaksas",IF('3a+c+n'!$Q75="C",'3a+c+n'!L75,0))</f>
        <v>0</v>
      </c>
      <c r="M75" s="119">
        <f>IF($C$4="citu pasākumu izmaksas",IF('3a+c+n'!$Q75="C",'3a+c+n'!M75,0))</f>
        <v>0</v>
      </c>
      <c r="N75" s="119">
        <f>IF($C$4="citu pasākumu izmaksas",IF('3a+c+n'!$Q75="C",'3a+c+n'!N75,0))</f>
        <v>0</v>
      </c>
      <c r="O75" s="119">
        <f>IF($C$4="citu pasākumu izmaksas",IF('3a+c+n'!$Q75="C",'3a+c+n'!O75,0))</f>
        <v>0</v>
      </c>
      <c r="P75" s="120">
        <f>IF($C$4="citu pasākumu izmaksas",IF('3a+c+n'!$Q75="C",'3a+c+n'!P75,0))</f>
        <v>0</v>
      </c>
    </row>
    <row r="76" spans="1:16" x14ac:dyDescent="0.2">
      <c r="A76" s="51">
        <f>IF(P76=0,0,IF(COUNTBLANK(P76)=1,0,COUNTA($P$14:P76)))</f>
        <v>0</v>
      </c>
      <c r="B76" s="24">
        <f>IF($C$4="citu pasākumu izmaksas",IF('3a+c+n'!$Q76="C",'3a+c+n'!B76,0))</f>
        <v>0</v>
      </c>
      <c r="C76" s="24">
        <f>IF($C$4="citu pasākumu izmaksas",IF('3a+c+n'!$Q76="C",'3a+c+n'!C76,0))</f>
        <v>0</v>
      </c>
      <c r="D76" s="24">
        <f>IF($C$4="citu pasākumu izmaksas",IF('3a+c+n'!$Q76="C",'3a+c+n'!D76,0))</f>
        <v>0</v>
      </c>
      <c r="E76" s="46"/>
      <c r="F76" s="65"/>
      <c r="G76" s="119"/>
      <c r="H76" s="119">
        <f>IF($C$4="citu pasākumu izmaksas",IF('3a+c+n'!$Q76="C",'3a+c+n'!H76,0))</f>
        <v>0</v>
      </c>
      <c r="I76" s="119"/>
      <c r="J76" s="119"/>
      <c r="K76" s="120">
        <f>IF($C$4="citu pasākumu izmaksas",IF('3a+c+n'!$Q76="C",'3a+c+n'!K76,0))</f>
        <v>0</v>
      </c>
      <c r="L76" s="82">
        <f>IF($C$4="citu pasākumu izmaksas",IF('3a+c+n'!$Q76="C",'3a+c+n'!L76,0))</f>
        <v>0</v>
      </c>
      <c r="M76" s="119">
        <f>IF($C$4="citu pasākumu izmaksas",IF('3a+c+n'!$Q76="C",'3a+c+n'!M76,0))</f>
        <v>0</v>
      </c>
      <c r="N76" s="119">
        <f>IF($C$4="citu pasākumu izmaksas",IF('3a+c+n'!$Q76="C",'3a+c+n'!N76,0))</f>
        <v>0</v>
      </c>
      <c r="O76" s="119">
        <f>IF($C$4="citu pasākumu izmaksas",IF('3a+c+n'!$Q76="C",'3a+c+n'!O76,0))</f>
        <v>0</v>
      </c>
      <c r="P76" s="120">
        <f>IF($C$4="citu pasākumu izmaksas",IF('3a+c+n'!$Q76="C",'3a+c+n'!P76,0))</f>
        <v>0</v>
      </c>
    </row>
    <row r="77" spans="1:16" x14ac:dyDescent="0.2">
      <c r="A77" s="51">
        <f>IF(P77=0,0,IF(COUNTBLANK(P77)=1,0,COUNTA($P$14:P77)))</f>
        <v>0</v>
      </c>
      <c r="B77" s="24">
        <f>IF($C$4="citu pasākumu izmaksas",IF('3a+c+n'!$Q77="C",'3a+c+n'!B77,0))</f>
        <v>0</v>
      </c>
      <c r="C77" s="24">
        <f>IF($C$4="citu pasākumu izmaksas",IF('3a+c+n'!$Q77="C",'3a+c+n'!C77,0))</f>
        <v>0</v>
      </c>
      <c r="D77" s="24">
        <f>IF($C$4="citu pasākumu izmaksas",IF('3a+c+n'!$Q77="C",'3a+c+n'!D77,0))</f>
        <v>0</v>
      </c>
      <c r="E77" s="46"/>
      <c r="F77" s="65"/>
      <c r="G77" s="119"/>
      <c r="H77" s="119">
        <f>IF($C$4="citu pasākumu izmaksas",IF('3a+c+n'!$Q77="C",'3a+c+n'!H77,0))</f>
        <v>0</v>
      </c>
      <c r="I77" s="119"/>
      <c r="J77" s="119"/>
      <c r="K77" s="120">
        <f>IF($C$4="citu pasākumu izmaksas",IF('3a+c+n'!$Q77="C",'3a+c+n'!K77,0))</f>
        <v>0</v>
      </c>
      <c r="L77" s="82">
        <f>IF($C$4="citu pasākumu izmaksas",IF('3a+c+n'!$Q77="C",'3a+c+n'!L77,0))</f>
        <v>0</v>
      </c>
      <c r="M77" s="119">
        <f>IF($C$4="citu pasākumu izmaksas",IF('3a+c+n'!$Q77="C",'3a+c+n'!M77,0))</f>
        <v>0</v>
      </c>
      <c r="N77" s="119">
        <f>IF($C$4="citu pasākumu izmaksas",IF('3a+c+n'!$Q77="C",'3a+c+n'!N77,0))</f>
        <v>0</v>
      </c>
      <c r="O77" s="119">
        <f>IF($C$4="citu pasākumu izmaksas",IF('3a+c+n'!$Q77="C",'3a+c+n'!O77,0))</f>
        <v>0</v>
      </c>
      <c r="P77" s="120">
        <f>IF($C$4="citu pasākumu izmaksas",IF('3a+c+n'!$Q77="C",'3a+c+n'!P77,0))</f>
        <v>0</v>
      </c>
    </row>
    <row r="78" spans="1:16" x14ac:dyDescent="0.2">
      <c r="A78" s="51">
        <f>IF(P78=0,0,IF(COUNTBLANK(P78)=1,0,COUNTA($P$14:P78)))</f>
        <v>0</v>
      </c>
      <c r="B78" s="24">
        <f>IF($C$4="citu pasākumu izmaksas",IF('3a+c+n'!$Q78="C",'3a+c+n'!B78,0))</f>
        <v>0</v>
      </c>
      <c r="C78" s="24">
        <f>IF($C$4="citu pasākumu izmaksas",IF('3a+c+n'!$Q78="C",'3a+c+n'!C78,0))</f>
        <v>0</v>
      </c>
      <c r="D78" s="24">
        <f>IF($C$4="citu pasākumu izmaksas",IF('3a+c+n'!$Q78="C",'3a+c+n'!D78,0))</f>
        <v>0</v>
      </c>
      <c r="E78" s="46"/>
      <c r="F78" s="65"/>
      <c r="G78" s="119"/>
      <c r="H78" s="119">
        <f>IF($C$4="citu pasākumu izmaksas",IF('3a+c+n'!$Q78="C",'3a+c+n'!H78,0))</f>
        <v>0</v>
      </c>
      <c r="I78" s="119"/>
      <c r="J78" s="119"/>
      <c r="K78" s="120">
        <f>IF($C$4="citu pasākumu izmaksas",IF('3a+c+n'!$Q78="C",'3a+c+n'!K78,0))</f>
        <v>0</v>
      </c>
      <c r="L78" s="82">
        <f>IF($C$4="citu pasākumu izmaksas",IF('3a+c+n'!$Q78="C",'3a+c+n'!L78,0))</f>
        <v>0</v>
      </c>
      <c r="M78" s="119">
        <f>IF($C$4="citu pasākumu izmaksas",IF('3a+c+n'!$Q78="C",'3a+c+n'!M78,0))</f>
        <v>0</v>
      </c>
      <c r="N78" s="119">
        <f>IF($C$4="citu pasākumu izmaksas",IF('3a+c+n'!$Q78="C",'3a+c+n'!N78,0))</f>
        <v>0</v>
      </c>
      <c r="O78" s="119">
        <f>IF($C$4="citu pasākumu izmaksas",IF('3a+c+n'!$Q78="C",'3a+c+n'!O78,0))</f>
        <v>0</v>
      </c>
      <c r="P78" s="120">
        <f>IF($C$4="citu pasākumu izmaksas",IF('3a+c+n'!$Q78="C",'3a+c+n'!P78,0))</f>
        <v>0</v>
      </c>
    </row>
    <row r="79" spans="1:16" x14ac:dyDescent="0.2">
      <c r="A79" s="51">
        <f>IF(P79=0,0,IF(COUNTBLANK(P79)=1,0,COUNTA($P$14:P79)))</f>
        <v>0</v>
      </c>
      <c r="B79" s="24">
        <f>IF($C$4="citu pasākumu izmaksas",IF('3a+c+n'!$Q79="C",'3a+c+n'!B79,0))</f>
        <v>0</v>
      </c>
      <c r="C79" s="24">
        <f>IF($C$4="citu pasākumu izmaksas",IF('3a+c+n'!$Q79="C",'3a+c+n'!C79,0))</f>
        <v>0</v>
      </c>
      <c r="D79" s="24">
        <f>IF($C$4="citu pasākumu izmaksas",IF('3a+c+n'!$Q79="C",'3a+c+n'!D79,0))</f>
        <v>0</v>
      </c>
      <c r="E79" s="46"/>
      <c r="F79" s="65"/>
      <c r="G79" s="119"/>
      <c r="H79" s="119">
        <f>IF($C$4="citu pasākumu izmaksas",IF('3a+c+n'!$Q79="C",'3a+c+n'!H79,0))</f>
        <v>0</v>
      </c>
      <c r="I79" s="119"/>
      <c r="J79" s="119"/>
      <c r="K79" s="120">
        <f>IF($C$4="citu pasākumu izmaksas",IF('3a+c+n'!$Q79="C",'3a+c+n'!K79,0))</f>
        <v>0</v>
      </c>
      <c r="L79" s="82">
        <f>IF($C$4="citu pasākumu izmaksas",IF('3a+c+n'!$Q79="C",'3a+c+n'!L79,0))</f>
        <v>0</v>
      </c>
      <c r="M79" s="119">
        <f>IF($C$4="citu pasākumu izmaksas",IF('3a+c+n'!$Q79="C",'3a+c+n'!M79,0))</f>
        <v>0</v>
      </c>
      <c r="N79" s="119">
        <f>IF($C$4="citu pasākumu izmaksas",IF('3a+c+n'!$Q79="C",'3a+c+n'!N79,0))</f>
        <v>0</v>
      </c>
      <c r="O79" s="119">
        <f>IF($C$4="citu pasākumu izmaksas",IF('3a+c+n'!$Q79="C",'3a+c+n'!O79,0))</f>
        <v>0</v>
      </c>
      <c r="P79" s="120">
        <f>IF($C$4="citu pasākumu izmaksas",IF('3a+c+n'!$Q79="C",'3a+c+n'!P79,0))</f>
        <v>0</v>
      </c>
    </row>
    <row r="80" spans="1:16" x14ac:dyDescent="0.2">
      <c r="A80" s="51">
        <f>IF(P80=0,0,IF(COUNTBLANK(P80)=1,0,COUNTA($P$14:P80)))</f>
        <v>0</v>
      </c>
      <c r="B80" s="24">
        <f>IF($C$4="citu pasākumu izmaksas",IF('3a+c+n'!$Q80="C",'3a+c+n'!B80,0))</f>
        <v>0</v>
      </c>
      <c r="C80" s="24">
        <f>IF($C$4="citu pasākumu izmaksas",IF('3a+c+n'!$Q80="C",'3a+c+n'!C80,0))</f>
        <v>0</v>
      </c>
      <c r="D80" s="24">
        <f>IF($C$4="citu pasākumu izmaksas",IF('3a+c+n'!$Q80="C",'3a+c+n'!D80,0))</f>
        <v>0</v>
      </c>
      <c r="E80" s="46"/>
      <c r="F80" s="65"/>
      <c r="G80" s="119"/>
      <c r="H80" s="119">
        <f>IF($C$4="citu pasākumu izmaksas",IF('3a+c+n'!$Q80="C",'3a+c+n'!H80,0))</f>
        <v>0</v>
      </c>
      <c r="I80" s="119"/>
      <c r="J80" s="119"/>
      <c r="K80" s="120">
        <f>IF($C$4="citu pasākumu izmaksas",IF('3a+c+n'!$Q80="C",'3a+c+n'!K80,0))</f>
        <v>0</v>
      </c>
      <c r="L80" s="82">
        <f>IF($C$4="citu pasākumu izmaksas",IF('3a+c+n'!$Q80="C",'3a+c+n'!L80,0))</f>
        <v>0</v>
      </c>
      <c r="M80" s="119">
        <f>IF($C$4="citu pasākumu izmaksas",IF('3a+c+n'!$Q80="C",'3a+c+n'!M80,0))</f>
        <v>0</v>
      </c>
      <c r="N80" s="119">
        <f>IF($C$4="citu pasākumu izmaksas",IF('3a+c+n'!$Q80="C",'3a+c+n'!N80,0))</f>
        <v>0</v>
      </c>
      <c r="O80" s="119">
        <f>IF($C$4="citu pasākumu izmaksas",IF('3a+c+n'!$Q80="C",'3a+c+n'!O80,0))</f>
        <v>0</v>
      </c>
      <c r="P80" s="120">
        <f>IF($C$4="citu pasākumu izmaksas",IF('3a+c+n'!$Q80="C",'3a+c+n'!P80,0))</f>
        <v>0</v>
      </c>
    </row>
    <row r="81" spans="1:16" x14ac:dyDescent="0.2">
      <c r="A81" s="51">
        <f>IF(P81=0,0,IF(COUNTBLANK(P81)=1,0,COUNTA($P$14:P81)))</f>
        <v>0</v>
      </c>
      <c r="B81" s="24">
        <f>IF($C$4="citu pasākumu izmaksas",IF('3a+c+n'!$Q81="C",'3a+c+n'!B81,0))</f>
        <v>0</v>
      </c>
      <c r="C81" s="24">
        <f>IF($C$4="citu pasākumu izmaksas",IF('3a+c+n'!$Q81="C",'3a+c+n'!C81,0))</f>
        <v>0</v>
      </c>
      <c r="D81" s="24">
        <f>IF($C$4="citu pasākumu izmaksas",IF('3a+c+n'!$Q81="C",'3a+c+n'!D81,0))</f>
        <v>0</v>
      </c>
      <c r="E81" s="46"/>
      <c r="F81" s="65"/>
      <c r="G81" s="119"/>
      <c r="H81" s="119">
        <f>IF($C$4="citu pasākumu izmaksas",IF('3a+c+n'!$Q81="C",'3a+c+n'!H81,0))</f>
        <v>0</v>
      </c>
      <c r="I81" s="119"/>
      <c r="J81" s="119"/>
      <c r="K81" s="120">
        <f>IF($C$4="citu pasākumu izmaksas",IF('3a+c+n'!$Q81="C",'3a+c+n'!K81,0))</f>
        <v>0</v>
      </c>
      <c r="L81" s="82">
        <f>IF($C$4="citu pasākumu izmaksas",IF('3a+c+n'!$Q81="C",'3a+c+n'!L81,0))</f>
        <v>0</v>
      </c>
      <c r="M81" s="119">
        <f>IF($C$4="citu pasākumu izmaksas",IF('3a+c+n'!$Q81="C",'3a+c+n'!M81,0))</f>
        <v>0</v>
      </c>
      <c r="N81" s="119">
        <f>IF($C$4="citu pasākumu izmaksas",IF('3a+c+n'!$Q81="C",'3a+c+n'!N81,0))</f>
        <v>0</v>
      </c>
      <c r="O81" s="119">
        <f>IF($C$4="citu pasākumu izmaksas",IF('3a+c+n'!$Q81="C",'3a+c+n'!O81,0))</f>
        <v>0</v>
      </c>
      <c r="P81" s="120">
        <f>IF($C$4="citu pasākumu izmaksas",IF('3a+c+n'!$Q81="C",'3a+c+n'!P81,0))</f>
        <v>0</v>
      </c>
    </row>
    <row r="82" spans="1:16" x14ac:dyDescent="0.2">
      <c r="A82" s="51">
        <f>IF(P82=0,0,IF(COUNTBLANK(P82)=1,0,COUNTA($P$14:P82)))</f>
        <v>0</v>
      </c>
      <c r="B82" s="24">
        <f>IF($C$4="citu pasākumu izmaksas",IF('3a+c+n'!$Q82="C",'3a+c+n'!B82,0))</f>
        <v>0</v>
      </c>
      <c r="C82" s="24">
        <f>IF($C$4="citu pasākumu izmaksas",IF('3a+c+n'!$Q82="C",'3a+c+n'!C82,0))</f>
        <v>0</v>
      </c>
      <c r="D82" s="24">
        <f>IF($C$4="citu pasākumu izmaksas",IF('3a+c+n'!$Q82="C",'3a+c+n'!D82,0))</f>
        <v>0</v>
      </c>
      <c r="E82" s="46"/>
      <c r="F82" s="65"/>
      <c r="G82" s="119"/>
      <c r="H82" s="119">
        <f>IF($C$4="citu pasākumu izmaksas",IF('3a+c+n'!$Q82="C",'3a+c+n'!H82,0))</f>
        <v>0</v>
      </c>
      <c r="I82" s="119"/>
      <c r="J82" s="119"/>
      <c r="K82" s="120">
        <f>IF($C$4="citu pasākumu izmaksas",IF('3a+c+n'!$Q82="C",'3a+c+n'!K82,0))</f>
        <v>0</v>
      </c>
      <c r="L82" s="82">
        <f>IF($C$4="citu pasākumu izmaksas",IF('3a+c+n'!$Q82="C",'3a+c+n'!L82,0))</f>
        <v>0</v>
      </c>
      <c r="M82" s="119">
        <f>IF($C$4="citu pasākumu izmaksas",IF('3a+c+n'!$Q82="C",'3a+c+n'!M82,0))</f>
        <v>0</v>
      </c>
      <c r="N82" s="119">
        <f>IF($C$4="citu pasākumu izmaksas",IF('3a+c+n'!$Q82="C",'3a+c+n'!N82,0))</f>
        <v>0</v>
      </c>
      <c r="O82" s="119">
        <f>IF($C$4="citu pasākumu izmaksas",IF('3a+c+n'!$Q82="C",'3a+c+n'!O82,0))</f>
        <v>0</v>
      </c>
      <c r="P82" s="120">
        <f>IF($C$4="citu pasākumu izmaksas",IF('3a+c+n'!$Q82="C",'3a+c+n'!P82,0))</f>
        <v>0</v>
      </c>
    </row>
    <row r="83" spans="1:16" x14ac:dyDescent="0.2">
      <c r="A83" s="51">
        <f>IF(P83=0,0,IF(COUNTBLANK(P83)=1,0,COUNTA($P$14:P83)))</f>
        <v>0</v>
      </c>
      <c r="B83" s="24">
        <f>IF($C$4="citu pasākumu izmaksas",IF('3a+c+n'!$Q83="C",'3a+c+n'!B83,0))</f>
        <v>0</v>
      </c>
      <c r="C83" s="24">
        <f>IF($C$4="citu pasākumu izmaksas",IF('3a+c+n'!$Q83="C",'3a+c+n'!C83,0))</f>
        <v>0</v>
      </c>
      <c r="D83" s="24">
        <f>IF($C$4="citu pasākumu izmaksas",IF('3a+c+n'!$Q83="C",'3a+c+n'!D83,0))</f>
        <v>0</v>
      </c>
      <c r="E83" s="46"/>
      <c r="F83" s="65"/>
      <c r="G83" s="119"/>
      <c r="H83" s="119">
        <f>IF($C$4="citu pasākumu izmaksas",IF('3a+c+n'!$Q83="C",'3a+c+n'!H83,0))</f>
        <v>0</v>
      </c>
      <c r="I83" s="119"/>
      <c r="J83" s="119"/>
      <c r="K83" s="120">
        <f>IF($C$4="citu pasākumu izmaksas",IF('3a+c+n'!$Q83="C",'3a+c+n'!K83,0))</f>
        <v>0</v>
      </c>
      <c r="L83" s="82">
        <f>IF($C$4="citu pasākumu izmaksas",IF('3a+c+n'!$Q83="C",'3a+c+n'!L83,0))</f>
        <v>0</v>
      </c>
      <c r="M83" s="119">
        <f>IF($C$4="citu pasākumu izmaksas",IF('3a+c+n'!$Q83="C",'3a+c+n'!M83,0))</f>
        <v>0</v>
      </c>
      <c r="N83" s="119">
        <f>IF($C$4="citu pasākumu izmaksas",IF('3a+c+n'!$Q83="C",'3a+c+n'!N83,0))</f>
        <v>0</v>
      </c>
      <c r="O83" s="119">
        <f>IF($C$4="citu pasākumu izmaksas",IF('3a+c+n'!$Q83="C",'3a+c+n'!O83,0))</f>
        <v>0</v>
      </c>
      <c r="P83" s="120">
        <f>IF($C$4="citu pasākumu izmaksas",IF('3a+c+n'!$Q83="C",'3a+c+n'!P83,0))</f>
        <v>0</v>
      </c>
    </row>
    <row r="84" spans="1:16" x14ac:dyDescent="0.2">
      <c r="A84" s="51">
        <f>IF(P84=0,0,IF(COUNTBLANK(P84)=1,0,COUNTA($P$14:P84)))</f>
        <v>0</v>
      </c>
      <c r="B84" s="24">
        <f>IF($C$4="citu pasākumu izmaksas",IF('3a+c+n'!$Q84="C",'3a+c+n'!B84,0))</f>
        <v>0</v>
      </c>
      <c r="C84" s="24">
        <f>IF($C$4="citu pasākumu izmaksas",IF('3a+c+n'!$Q84="C",'3a+c+n'!C84,0))</f>
        <v>0</v>
      </c>
      <c r="D84" s="24">
        <f>IF($C$4="citu pasākumu izmaksas",IF('3a+c+n'!$Q84="C",'3a+c+n'!D84,0))</f>
        <v>0</v>
      </c>
      <c r="E84" s="46"/>
      <c r="F84" s="65"/>
      <c r="G84" s="119"/>
      <c r="H84" s="119">
        <f>IF($C$4="citu pasākumu izmaksas",IF('3a+c+n'!$Q84="C",'3a+c+n'!H84,0))</f>
        <v>0</v>
      </c>
      <c r="I84" s="119"/>
      <c r="J84" s="119"/>
      <c r="K84" s="120">
        <f>IF($C$4="citu pasākumu izmaksas",IF('3a+c+n'!$Q84="C",'3a+c+n'!K84,0))</f>
        <v>0</v>
      </c>
      <c r="L84" s="82">
        <f>IF($C$4="citu pasākumu izmaksas",IF('3a+c+n'!$Q84="C",'3a+c+n'!L84,0))</f>
        <v>0</v>
      </c>
      <c r="M84" s="119">
        <f>IF($C$4="citu pasākumu izmaksas",IF('3a+c+n'!$Q84="C",'3a+c+n'!M84,0))</f>
        <v>0</v>
      </c>
      <c r="N84" s="119">
        <f>IF($C$4="citu pasākumu izmaksas",IF('3a+c+n'!$Q84="C",'3a+c+n'!N84,0))</f>
        <v>0</v>
      </c>
      <c r="O84" s="119">
        <f>IF($C$4="citu pasākumu izmaksas",IF('3a+c+n'!$Q84="C",'3a+c+n'!O84,0))</f>
        <v>0</v>
      </c>
      <c r="P84" s="120">
        <f>IF($C$4="citu pasākumu izmaksas",IF('3a+c+n'!$Q84="C",'3a+c+n'!P84,0))</f>
        <v>0</v>
      </c>
    </row>
    <row r="85" spans="1:16" x14ac:dyDescent="0.2">
      <c r="A85" s="51">
        <f>IF(P85=0,0,IF(COUNTBLANK(P85)=1,0,COUNTA($P$14:P85)))</f>
        <v>0</v>
      </c>
      <c r="B85" s="24">
        <f>IF($C$4="citu pasākumu izmaksas",IF('3a+c+n'!$Q85="C",'3a+c+n'!B85,0))</f>
        <v>0</v>
      </c>
      <c r="C85" s="24">
        <f>IF($C$4="citu pasākumu izmaksas",IF('3a+c+n'!$Q85="C",'3a+c+n'!C85,0))</f>
        <v>0</v>
      </c>
      <c r="D85" s="24">
        <f>IF($C$4="citu pasākumu izmaksas",IF('3a+c+n'!$Q85="C",'3a+c+n'!D85,0))</f>
        <v>0</v>
      </c>
      <c r="E85" s="46"/>
      <c r="F85" s="65"/>
      <c r="G85" s="119"/>
      <c r="H85" s="119">
        <f>IF($C$4="citu pasākumu izmaksas",IF('3a+c+n'!$Q85="C",'3a+c+n'!H85,0))</f>
        <v>0</v>
      </c>
      <c r="I85" s="119"/>
      <c r="J85" s="119"/>
      <c r="K85" s="120">
        <f>IF($C$4="citu pasākumu izmaksas",IF('3a+c+n'!$Q85="C",'3a+c+n'!K85,0))</f>
        <v>0</v>
      </c>
      <c r="L85" s="82">
        <f>IF($C$4="citu pasākumu izmaksas",IF('3a+c+n'!$Q85="C",'3a+c+n'!L85,0))</f>
        <v>0</v>
      </c>
      <c r="M85" s="119">
        <f>IF($C$4="citu pasākumu izmaksas",IF('3a+c+n'!$Q85="C",'3a+c+n'!M85,0))</f>
        <v>0</v>
      </c>
      <c r="N85" s="119">
        <f>IF($C$4="citu pasākumu izmaksas",IF('3a+c+n'!$Q85="C",'3a+c+n'!N85,0))</f>
        <v>0</v>
      </c>
      <c r="O85" s="119">
        <f>IF($C$4="citu pasākumu izmaksas",IF('3a+c+n'!$Q85="C",'3a+c+n'!O85,0))</f>
        <v>0</v>
      </c>
      <c r="P85" s="120">
        <f>IF($C$4="citu pasākumu izmaksas",IF('3a+c+n'!$Q85="C",'3a+c+n'!P85,0))</f>
        <v>0</v>
      </c>
    </row>
    <row r="86" spans="1:16" x14ac:dyDescent="0.2">
      <c r="A86" s="51">
        <f>IF(P86=0,0,IF(COUNTBLANK(P86)=1,0,COUNTA($P$14:P86)))</f>
        <v>0</v>
      </c>
      <c r="B86" s="24">
        <f>IF($C$4="citu pasākumu izmaksas",IF('3a+c+n'!$Q86="C",'3a+c+n'!B86,0))</f>
        <v>0</v>
      </c>
      <c r="C86" s="24">
        <f>IF($C$4="citu pasākumu izmaksas",IF('3a+c+n'!$Q86="C",'3a+c+n'!C86,0))</f>
        <v>0</v>
      </c>
      <c r="D86" s="24">
        <f>IF($C$4="citu pasākumu izmaksas",IF('3a+c+n'!$Q86="C",'3a+c+n'!D86,0))</f>
        <v>0</v>
      </c>
      <c r="E86" s="46"/>
      <c r="F86" s="65"/>
      <c r="G86" s="119"/>
      <c r="H86" s="119">
        <f>IF($C$4="citu pasākumu izmaksas",IF('3a+c+n'!$Q86="C",'3a+c+n'!H86,0))</f>
        <v>0</v>
      </c>
      <c r="I86" s="119"/>
      <c r="J86" s="119"/>
      <c r="K86" s="120">
        <f>IF($C$4="citu pasākumu izmaksas",IF('3a+c+n'!$Q86="C",'3a+c+n'!K86,0))</f>
        <v>0</v>
      </c>
      <c r="L86" s="82">
        <f>IF($C$4="citu pasākumu izmaksas",IF('3a+c+n'!$Q86="C",'3a+c+n'!L86,0))</f>
        <v>0</v>
      </c>
      <c r="M86" s="119">
        <f>IF($C$4="citu pasākumu izmaksas",IF('3a+c+n'!$Q86="C",'3a+c+n'!M86,0))</f>
        <v>0</v>
      </c>
      <c r="N86" s="119">
        <f>IF($C$4="citu pasākumu izmaksas",IF('3a+c+n'!$Q86="C",'3a+c+n'!N86,0))</f>
        <v>0</v>
      </c>
      <c r="O86" s="119">
        <f>IF($C$4="citu pasākumu izmaksas",IF('3a+c+n'!$Q86="C",'3a+c+n'!O86,0))</f>
        <v>0</v>
      </c>
      <c r="P86" s="120">
        <f>IF($C$4="citu pasākumu izmaksas",IF('3a+c+n'!$Q86="C",'3a+c+n'!P86,0))</f>
        <v>0</v>
      </c>
    </row>
    <row r="87" spans="1:16" x14ac:dyDescent="0.2">
      <c r="A87" s="51">
        <f>IF(P87=0,0,IF(COUNTBLANK(P87)=1,0,COUNTA($P$14:P87)))</f>
        <v>0</v>
      </c>
      <c r="B87" s="24">
        <f>IF($C$4="citu pasākumu izmaksas",IF('3a+c+n'!$Q87="C",'3a+c+n'!B87,0))</f>
        <v>0</v>
      </c>
      <c r="C87" s="24">
        <f>IF($C$4="citu pasākumu izmaksas",IF('3a+c+n'!$Q87="C",'3a+c+n'!C87,0))</f>
        <v>0</v>
      </c>
      <c r="D87" s="24">
        <f>IF($C$4="citu pasākumu izmaksas",IF('3a+c+n'!$Q87="C",'3a+c+n'!D87,0))</f>
        <v>0</v>
      </c>
      <c r="E87" s="46"/>
      <c r="F87" s="65"/>
      <c r="G87" s="119"/>
      <c r="H87" s="119">
        <f>IF($C$4="citu pasākumu izmaksas",IF('3a+c+n'!$Q87="C",'3a+c+n'!H87,0))</f>
        <v>0</v>
      </c>
      <c r="I87" s="119"/>
      <c r="J87" s="119"/>
      <c r="K87" s="120">
        <f>IF($C$4="citu pasākumu izmaksas",IF('3a+c+n'!$Q87="C",'3a+c+n'!K87,0))</f>
        <v>0</v>
      </c>
      <c r="L87" s="82">
        <f>IF($C$4="citu pasākumu izmaksas",IF('3a+c+n'!$Q87="C",'3a+c+n'!L87,0))</f>
        <v>0</v>
      </c>
      <c r="M87" s="119">
        <f>IF($C$4="citu pasākumu izmaksas",IF('3a+c+n'!$Q87="C",'3a+c+n'!M87,0))</f>
        <v>0</v>
      </c>
      <c r="N87" s="119">
        <f>IF($C$4="citu pasākumu izmaksas",IF('3a+c+n'!$Q87="C",'3a+c+n'!N87,0))</f>
        <v>0</v>
      </c>
      <c r="O87" s="119">
        <f>IF($C$4="citu pasākumu izmaksas",IF('3a+c+n'!$Q87="C",'3a+c+n'!O87,0))</f>
        <v>0</v>
      </c>
      <c r="P87" s="120">
        <f>IF($C$4="citu pasākumu izmaksas",IF('3a+c+n'!$Q87="C",'3a+c+n'!P87,0))</f>
        <v>0</v>
      </c>
    </row>
    <row r="88" spans="1:16" x14ac:dyDescent="0.2">
      <c r="A88" s="51">
        <f>IF(P88=0,0,IF(COUNTBLANK(P88)=1,0,COUNTA($P$14:P88)))</f>
        <v>0</v>
      </c>
      <c r="B88" s="24">
        <f>IF($C$4="citu pasākumu izmaksas",IF('3a+c+n'!$Q88="C",'3a+c+n'!B88,0))</f>
        <v>0</v>
      </c>
      <c r="C88" s="24">
        <f>IF($C$4="citu pasākumu izmaksas",IF('3a+c+n'!$Q88="C",'3a+c+n'!C88,0))</f>
        <v>0</v>
      </c>
      <c r="D88" s="24">
        <f>IF($C$4="citu pasākumu izmaksas",IF('3a+c+n'!$Q88="C",'3a+c+n'!D88,0))</f>
        <v>0</v>
      </c>
      <c r="E88" s="46"/>
      <c r="F88" s="65"/>
      <c r="G88" s="119"/>
      <c r="H88" s="119">
        <f>IF($C$4="citu pasākumu izmaksas",IF('3a+c+n'!$Q88="C",'3a+c+n'!H88,0))</f>
        <v>0</v>
      </c>
      <c r="I88" s="119"/>
      <c r="J88" s="119"/>
      <c r="K88" s="120">
        <f>IF($C$4="citu pasākumu izmaksas",IF('3a+c+n'!$Q88="C",'3a+c+n'!K88,0))</f>
        <v>0</v>
      </c>
      <c r="L88" s="82">
        <f>IF($C$4="citu pasākumu izmaksas",IF('3a+c+n'!$Q88="C",'3a+c+n'!L88,0))</f>
        <v>0</v>
      </c>
      <c r="M88" s="119">
        <f>IF($C$4="citu pasākumu izmaksas",IF('3a+c+n'!$Q88="C",'3a+c+n'!M88,0))</f>
        <v>0</v>
      </c>
      <c r="N88" s="119">
        <f>IF($C$4="citu pasākumu izmaksas",IF('3a+c+n'!$Q88="C",'3a+c+n'!N88,0))</f>
        <v>0</v>
      </c>
      <c r="O88" s="119">
        <f>IF($C$4="citu pasākumu izmaksas",IF('3a+c+n'!$Q88="C",'3a+c+n'!O88,0))</f>
        <v>0</v>
      </c>
      <c r="P88" s="120">
        <f>IF($C$4="citu pasākumu izmaksas",IF('3a+c+n'!$Q88="C",'3a+c+n'!P88,0))</f>
        <v>0</v>
      </c>
    </row>
    <row r="89" spans="1:16" x14ac:dyDescent="0.2">
      <c r="A89" s="51">
        <f>IF(P89=0,0,IF(COUNTBLANK(P89)=1,0,COUNTA($P$14:P89)))</f>
        <v>0</v>
      </c>
      <c r="B89" s="24">
        <f>IF($C$4="citu pasākumu izmaksas",IF('3a+c+n'!$Q89="C",'3a+c+n'!B89,0))</f>
        <v>0</v>
      </c>
      <c r="C89" s="24">
        <f>IF($C$4="citu pasākumu izmaksas",IF('3a+c+n'!$Q89="C",'3a+c+n'!C89,0))</f>
        <v>0</v>
      </c>
      <c r="D89" s="24">
        <f>IF($C$4="citu pasākumu izmaksas",IF('3a+c+n'!$Q89="C",'3a+c+n'!D89,0))</f>
        <v>0</v>
      </c>
      <c r="E89" s="46"/>
      <c r="F89" s="65"/>
      <c r="G89" s="119"/>
      <c r="H89" s="119">
        <f>IF($C$4="citu pasākumu izmaksas",IF('3a+c+n'!$Q89="C",'3a+c+n'!H89,0))</f>
        <v>0</v>
      </c>
      <c r="I89" s="119"/>
      <c r="J89" s="119"/>
      <c r="K89" s="120">
        <f>IF($C$4="citu pasākumu izmaksas",IF('3a+c+n'!$Q89="C",'3a+c+n'!K89,0))</f>
        <v>0</v>
      </c>
      <c r="L89" s="82">
        <f>IF($C$4="citu pasākumu izmaksas",IF('3a+c+n'!$Q89="C",'3a+c+n'!L89,0))</f>
        <v>0</v>
      </c>
      <c r="M89" s="119">
        <f>IF($C$4="citu pasākumu izmaksas",IF('3a+c+n'!$Q89="C",'3a+c+n'!M89,0))</f>
        <v>0</v>
      </c>
      <c r="N89" s="119">
        <f>IF($C$4="citu pasākumu izmaksas",IF('3a+c+n'!$Q89="C",'3a+c+n'!N89,0))</f>
        <v>0</v>
      </c>
      <c r="O89" s="119">
        <f>IF($C$4="citu pasākumu izmaksas",IF('3a+c+n'!$Q89="C",'3a+c+n'!O89,0))</f>
        <v>0</v>
      </c>
      <c r="P89" s="120">
        <f>IF($C$4="citu pasākumu izmaksas",IF('3a+c+n'!$Q89="C",'3a+c+n'!P89,0))</f>
        <v>0</v>
      </c>
    </row>
    <row r="90" spans="1:16" x14ac:dyDescent="0.2">
      <c r="A90" s="51">
        <f>IF(P90=0,0,IF(COUNTBLANK(P90)=1,0,COUNTA($P$14:P90)))</f>
        <v>0</v>
      </c>
      <c r="B90" s="24">
        <f>IF($C$4="citu pasākumu izmaksas",IF('3a+c+n'!$Q90="C",'3a+c+n'!B90,0))</f>
        <v>0</v>
      </c>
      <c r="C90" s="24">
        <f>IF($C$4="citu pasākumu izmaksas",IF('3a+c+n'!$Q90="C",'3a+c+n'!C90,0))</f>
        <v>0</v>
      </c>
      <c r="D90" s="24">
        <f>IF($C$4="citu pasākumu izmaksas",IF('3a+c+n'!$Q90="C",'3a+c+n'!D90,0))</f>
        <v>0</v>
      </c>
      <c r="E90" s="46"/>
      <c r="F90" s="65"/>
      <c r="G90" s="119"/>
      <c r="H90" s="119">
        <f>IF($C$4="citu pasākumu izmaksas",IF('3a+c+n'!$Q90="C",'3a+c+n'!H90,0))</f>
        <v>0</v>
      </c>
      <c r="I90" s="119"/>
      <c r="J90" s="119"/>
      <c r="K90" s="120">
        <f>IF($C$4="citu pasākumu izmaksas",IF('3a+c+n'!$Q90="C",'3a+c+n'!K90,0))</f>
        <v>0</v>
      </c>
      <c r="L90" s="82">
        <f>IF($C$4="citu pasākumu izmaksas",IF('3a+c+n'!$Q90="C",'3a+c+n'!L90,0))</f>
        <v>0</v>
      </c>
      <c r="M90" s="119">
        <f>IF($C$4="citu pasākumu izmaksas",IF('3a+c+n'!$Q90="C",'3a+c+n'!M90,0))</f>
        <v>0</v>
      </c>
      <c r="N90" s="119">
        <f>IF($C$4="citu pasākumu izmaksas",IF('3a+c+n'!$Q90="C",'3a+c+n'!N90,0))</f>
        <v>0</v>
      </c>
      <c r="O90" s="119">
        <f>IF($C$4="citu pasākumu izmaksas",IF('3a+c+n'!$Q90="C",'3a+c+n'!O90,0))</f>
        <v>0</v>
      </c>
      <c r="P90" s="120">
        <f>IF($C$4="citu pasākumu izmaksas",IF('3a+c+n'!$Q90="C",'3a+c+n'!P90,0))</f>
        <v>0</v>
      </c>
    </row>
    <row r="91" spans="1:16" x14ac:dyDescent="0.2">
      <c r="A91" s="51">
        <f>IF(P91=0,0,IF(COUNTBLANK(P91)=1,0,COUNTA($P$14:P91)))</f>
        <v>0</v>
      </c>
      <c r="B91" s="24">
        <f>IF($C$4="citu pasākumu izmaksas",IF('3a+c+n'!$Q91="C",'3a+c+n'!B91,0))</f>
        <v>0</v>
      </c>
      <c r="C91" s="24">
        <f>IF($C$4="citu pasākumu izmaksas",IF('3a+c+n'!$Q91="C",'3a+c+n'!C91,0))</f>
        <v>0</v>
      </c>
      <c r="D91" s="24">
        <f>IF($C$4="citu pasākumu izmaksas",IF('3a+c+n'!$Q91="C",'3a+c+n'!D91,0))</f>
        <v>0</v>
      </c>
      <c r="E91" s="46"/>
      <c r="F91" s="65"/>
      <c r="G91" s="119"/>
      <c r="H91" s="119">
        <f>IF($C$4="citu pasākumu izmaksas",IF('3a+c+n'!$Q91="C",'3a+c+n'!H91,0))</f>
        <v>0</v>
      </c>
      <c r="I91" s="119"/>
      <c r="J91" s="119"/>
      <c r="K91" s="120">
        <f>IF($C$4="citu pasākumu izmaksas",IF('3a+c+n'!$Q91="C",'3a+c+n'!K91,0))</f>
        <v>0</v>
      </c>
      <c r="L91" s="82">
        <f>IF($C$4="citu pasākumu izmaksas",IF('3a+c+n'!$Q91="C",'3a+c+n'!L91,0))</f>
        <v>0</v>
      </c>
      <c r="M91" s="119">
        <f>IF($C$4="citu pasākumu izmaksas",IF('3a+c+n'!$Q91="C",'3a+c+n'!M91,0))</f>
        <v>0</v>
      </c>
      <c r="N91" s="119">
        <f>IF($C$4="citu pasākumu izmaksas",IF('3a+c+n'!$Q91="C",'3a+c+n'!N91,0))</f>
        <v>0</v>
      </c>
      <c r="O91" s="119">
        <f>IF($C$4="citu pasākumu izmaksas",IF('3a+c+n'!$Q91="C",'3a+c+n'!O91,0))</f>
        <v>0</v>
      </c>
      <c r="P91" s="120">
        <f>IF($C$4="citu pasākumu izmaksas",IF('3a+c+n'!$Q91="C",'3a+c+n'!P91,0))</f>
        <v>0</v>
      </c>
    </row>
    <row r="92" spans="1:16" x14ac:dyDescent="0.2">
      <c r="A92" s="51">
        <f>IF(P92=0,0,IF(COUNTBLANK(P92)=1,0,COUNTA($P$14:P92)))</f>
        <v>0</v>
      </c>
      <c r="B92" s="24">
        <f>IF($C$4="citu pasākumu izmaksas",IF('3a+c+n'!$Q92="C",'3a+c+n'!B92,0))</f>
        <v>0</v>
      </c>
      <c r="C92" s="24">
        <f>IF($C$4="citu pasākumu izmaksas",IF('3a+c+n'!$Q92="C",'3a+c+n'!C92,0))</f>
        <v>0</v>
      </c>
      <c r="D92" s="24">
        <f>IF($C$4="citu pasākumu izmaksas",IF('3a+c+n'!$Q92="C",'3a+c+n'!D92,0))</f>
        <v>0</v>
      </c>
      <c r="E92" s="46"/>
      <c r="F92" s="65"/>
      <c r="G92" s="119"/>
      <c r="H92" s="119">
        <f>IF($C$4="citu pasākumu izmaksas",IF('3a+c+n'!$Q92="C",'3a+c+n'!H92,0))</f>
        <v>0</v>
      </c>
      <c r="I92" s="119"/>
      <c r="J92" s="119"/>
      <c r="K92" s="120">
        <f>IF($C$4="citu pasākumu izmaksas",IF('3a+c+n'!$Q92="C",'3a+c+n'!K92,0))</f>
        <v>0</v>
      </c>
      <c r="L92" s="82">
        <f>IF($C$4="citu pasākumu izmaksas",IF('3a+c+n'!$Q92="C",'3a+c+n'!L92,0))</f>
        <v>0</v>
      </c>
      <c r="M92" s="119">
        <f>IF($C$4="citu pasākumu izmaksas",IF('3a+c+n'!$Q92="C",'3a+c+n'!M92,0))</f>
        <v>0</v>
      </c>
      <c r="N92" s="119">
        <f>IF($C$4="citu pasākumu izmaksas",IF('3a+c+n'!$Q92="C",'3a+c+n'!N92,0))</f>
        <v>0</v>
      </c>
      <c r="O92" s="119">
        <f>IF($C$4="citu pasākumu izmaksas",IF('3a+c+n'!$Q92="C",'3a+c+n'!O92,0))</f>
        <v>0</v>
      </c>
      <c r="P92" s="120">
        <f>IF($C$4="citu pasākumu izmaksas",IF('3a+c+n'!$Q92="C",'3a+c+n'!P92,0))</f>
        <v>0</v>
      </c>
    </row>
    <row r="93" spans="1:16" ht="30.6" x14ac:dyDescent="0.2">
      <c r="A93" s="51">
        <f>IF(P93=0,0,IF(COUNTBLANK(P93)=1,0,COUNTA($P$14:P93)))</f>
        <v>0</v>
      </c>
      <c r="B93" s="24" t="str">
        <f>IF($C$4="citu pasākumu izmaksas",IF('3a+c+n'!$Q93="C",'3a+c+n'!B93,0))</f>
        <v>13-00000</v>
      </c>
      <c r="C93" s="24" t="str">
        <f>IF($C$4="citu pasākumu izmaksas",IF('3a+c+n'!$Q93="C",'3a+c+n'!C93,0))</f>
        <v>Esošo, numurzīmju u.c. nepieciešamo elementu atjaunošana fasādē pēc siltināšanas, t.sk. nepieciešamie stiprinājumi</v>
      </c>
      <c r="D93" s="24" t="str">
        <f>IF($C$4="citu pasākumu izmaksas",IF('3a+c+n'!$Q93="C",'3a+c+n'!D93,0))</f>
        <v>kompl</v>
      </c>
      <c r="E93" s="46"/>
      <c r="F93" s="65"/>
      <c r="G93" s="119"/>
      <c r="H93" s="119">
        <f>IF($C$4="citu pasākumu izmaksas",IF('3a+c+n'!$Q93="C",'3a+c+n'!H93,0))</f>
        <v>0</v>
      </c>
      <c r="I93" s="119"/>
      <c r="J93" s="119"/>
      <c r="K93" s="120">
        <f>IF($C$4="citu pasākumu izmaksas",IF('3a+c+n'!$Q93="C",'3a+c+n'!K93,0))</f>
        <v>0</v>
      </c>
      <c r="L93" s="82">
        <f>IF($C$4="citu pasākumu izmaksas",IF('3a+c+n'!$Q93="C",'3a+c+n'!L93,0))</f>
        <v>0</v>
      </c>
      <c r="M93" s="119">
        <f>IF($C$4="citu pasākumu izmaksas",IF('3a+c+n'!$Q93="C",'3a+c+n'!M93,0))</f>
        <v>0</v>
      </c>
      <c r="N93" s="119">
        <f>IF($C$4="citu pasākumu izmaksas",IF('3a+c+n'!$Q93="C",'3a+c+n'!N93,0))</f>
        <v>0</v>
      </c>
      <c r="O93" s="119">
        <f>IF($C$4="citu pasākumu izmaksas",IF('3a+c+n'!$Q93="C",'3a+c+n'!O93,0))</f>
        <v>0</v>
      </c>
      <c r="P93" s="120">
        <f>IF($C$4="citu pasākumu izmaksas",IF('3a+c+n'!$Q93="C",'3a+c+n'!P93,0))</f>
        <v>0</v>
      </c>
    </row>
    <row r="94" spans="1:16" x14ac:dyDescent="0.2">
      <c r="A94" s="51">
        <f>IF(P94=0,0,IF(COUNTBLANK(P94)=1,0,COUNTA($P$14:P94)))</f>
        <v>0</v>
      </c>
      <c r="B94" s="24">
        <f>IF($C$4="citu pasākumu izmaksas",IF('3a+c+n'!$Q94="C",'3a+c+n'!B94,0))</f>
        <v>0</v>
      </c>
      <c r="C94" s="24">
        <f>IF($C$4="citu pasākumu izmaksas",IF('3a+c+n'!$Q94="C",'3a+c+n'!C94,0))</f>
        <v>0</v>
      </c>
      <c r="D94" s="24">
        <f>IF($C$4="citu pasākumu izmaksas",IF('3a+c+n'!$Q94="C",'3a+c+n'!D94,0))</f>
        <v>0</v>
      </c>
      <c r="E94" s="46"/>
      <c r="F94" s="65"/>
      <c r="G94" s="119"/>
      <c r="H94" s="119">
        <f>IF($C$4="citu pasākumu izmaksas",IF('3a+c+n'!$Q94="C",'3a+c+n'!H94,0))</f>
        <v>0</v>
      </c>
      <c r="I94" s="119"/>
      <c r="J94" s="119"/>
      <c r="K94" s="120">
        <f>IF($C$4="citu pasākumu izmaksas",IF('3a+c+n'!$Q94="C",'3a+c+n'!K94,0))</f>
        <v>0</v>
      </c>
      <c r="L94" s="82">
        <f>IF($C$4="citu pasākumu izmaksas",IF('3a+c+n'!$Q94="C",'3a+c+n'!L94,0))</f>
        <v>0</v>
      </c>
      <c r="M94" s="119">
        <f>IF($C$4="citu pasākumu izmaksas",IF('3a+c+n'!$Q94="C",'3a+c+n'!M94,0))</f>
        <v>0</v>
      </c>
      <c r="N94" s="119">
        <f>IF($C$4="citu pasākumu izmaksas",IF('3a+c+n'!$Q94="C",'3a+c+n'!N94,0))</f>
        <v>0</v>
      </c>
      <c r="O94" s="119">
        <f>IF($C$4="citu pasākumu izmaksas",IF('3a+c+n'!$Q94="C",'3a+c+n'!O94,0))</f>
        <v>0</v>
      </c>
      <c r="P94" s="120">
        <f>IF($C$4="citu pasākumu izmaksas",IF('3a+c+n'!$Q94="C",'3a+c+n'!P94,0))</f>
        <v>0</v>
      </c>
    </row>
    <row r="95" spans="1:16" x14ac:dyDescent="0.2">
      <c r="A95" s="51">
        <f>IF(P95=0,0,IF(COUNTBLANK(P95)=1,0,COUNTA($P$14:P95)))</f>
        <v>0</v>
      </c>
      <c r="B95" s="24">
        <f>IF($C$4="citu pasākumu izmaksas",IF('3a+c+n'!$Q95="C",'3a+c+n'!B95,0))</f>
        <v>0</v>
      </c>
      <c r="C95" s="24">
        <f>IF($C$4="citu pasākumu izmaksas",IF('3a+c+n'!$Q95="C",'3a+c+n'!C95,0))</f>
        <v>0</v>
      </c>
      <c r="D95" s="24">
        <f>IF($C$4="citu pasākumu izmaksas",IF('3a+c+n'!$Q95="C",'3a+c+n'!D95,0))</f>
        <v>0</v>
      </c>
      <c r="E95" s="46"/>
      <c r="F95" s="65"/>
      <c r="G95" s="119"/>
      <c r="H95" s="119">
        <f>IF($C$4="citu pasākumu izmaksas",IF('3a+c+n'!$Q95="C",'3a+c+n'!H95,0))</f>
        <v>0</v>
      </c>
      <c r="I95" s="119"/>
      <c r="J95" s="119"/>
      <c r="K95" s="120">
        <f>IF($C$4="citu pasākumu izmaksas",IF('3a+c+n'!$Q95="C",'3a+c+n'!K95,0))</f>
        <v>0</v>
      </c>
      <c r="L95" s="82">
        <f>IF($C$4="citu pasākumu izmaksas",IF('3a+c+n'!$Q95="C",'3a+c+n'!L95,0))</f>
        <v>0</v>
      </c>
      <c r="M95" s="119">
        <f>IF($C$4="citu pasākumu izmaksas",IF('3a+c+n'!$Q95="C",'3a+c+n'!M95,0))</f>
        <v>0</v>
      </c>
      <c r="N95" s="119">
        <f>IF($C$4="citu pasākumu izmaksas",IF('3a+c+n'!$Q95="C",'3a+c+n'!N95,0))</f>
        <v>0</v>
      </c>
      <c r="O95" s="119">
        <f>IF($C$4="citu pasākumu izmaksas",IF('3a+c+n'!$Q95="C",'3a+c+n'!O95,0))</f>
        <v>0</v>
      </c>
      <c r="P95" s="120">
        <f>IF($C$4="citu pasākumu izmaksas",IF('3a+c+n'!$Q95="C",'3a+c+n'!P95,0))</f>
        <v>0</v>
      </c>
    </row>
    <row r="96" spans="1:16" x14ac:dyDescent="0.2">
      <c r="A96" s="51">
        <f>IF(P96=0,0,IF(COUNTBLANK(P96)=1,0,COUNTA($P$14:P96)))</f>
        <v>0</v>
      </c>
      <c r="B96" s="24">
        <f>IF($C$4="citu pasākumu izmaksas",IF('3a+c+n'!$Q96="C",'3a+c+n'!B96,0))</f>
        <v>0</v>
      </c>
      <c r="C96" s="24">
        <f>IF($C$4="citu pasākumu izmaksas",IF('3a+c+n'!$Q96="C",'3a+c+n'!C96,0))</f>
        <v>0</v>
      </c>
      <c r="D96" s="24">
        <f>IF($C$4="citu pasākumu izmaksas",IF('3a+c+n'!$Q96="C",'3a+c+n'!D96,0))</f>
        <v>0</v>
      </c>
      <c r="E96" s="46"/>
      <c r="F96" s="65"/>
      <c r="G96" s="119"/>
      <c r="H96" s="119">
        <f>IF($C$4="citu pasākumu izmaksas",IF('3a+c+n'!$Q96="C",'3a+c+n'!H96,0))</f>
        <v>0</v>
      </c>
      <c r="I96" s="119"/>
      <c r="J96" s="119"/>
      <c r="K96" s="120">
        <f>IF($C$4="citu pasākumu izmaksas",IF('3a+c+n'!$Q96="C",'3a+c+n'!K96,0))</f>
        <v>0</v>
      </c>
      <c r="L96" s="82">
        <f>IF($C$4="citu pasākumu izmaksas",IF('3a+c+n'!$Q96="C",'3a+c+n'!L96,0))</f>
        <v>0</v>
      </c>
      <c r="M96" s="119">
        <f>IF($C$4="citu pasākumu izmaksas",IF('3a+c+n'!$Q96="C",'3a+c+n'!M96,0))</f>
        <v>0</v>
      </c>
      <c r="N96" s="119">
        <f>IF($C$4="citu pasākumu izmaksas",IF('3a+c+n'!$Q96="C",'3a+c+n'!N96,0))</f>
        <v>0</v>
      </c>
      <c r="O96" s="119">
        <f>IF($C$4="citu pasākumu izmaksas",IF('3a+c+n'!$Q96="C",'3a+c+n'!O96,0))</f>
        <v>0</v>
      </c>
      <c r="P96" s="120">
        <f>IF($C$4="citu pasākumu izmaksas",IF('3a+c+n'!$Q96="C",'3a+c+n'!P96,0))</f>
        <v>0</v>
      </c>
    </row>
    <row r="97" spans="1:16" x14ac:dyDescent="0.2">
      <c r="A97" s="51">
        <f>IF(P97=0,0,IF(COUNTBLANK(P97)=1,0,COUNTA($P$14:P97)))</f>
        <v>0</v>
      </c>
      <c r="B97" s="24">
        <f>IF($C$4="citu pasākumu izmaksas",IF('3a+c+n'!$Q97="C",'3a+c+n'!B97,0))</f>
        <v>0</v>
      </c>
      <c r="C97" s="24">
        <f>IF($C$4="citu pasākumu izmaksas",IF('3a+c+n'!$Q97="C",'3a+c+n'!C97,0))</f>
        <v>0</v>
      </c>
      <c r="D97" s="24">
        <f>IF($C$4="citu pasākumu izmaksas",IF('3a+c+n'!$Q97="C",'3a+c+n'!D97,0))</f>
        <v>0</v>
      </c>
      <c r="E97" s="46"/>
      <c r="F97" s="65"/>
      <c r="G97" s="119"/>
      <c r="H97" s="119">
        <f>IF($C$4="citu pasākumu izmaksas",IF('3a+c+n'!$Q97="C",'3a+c+n'!H97,0))</f>
        <v>0</v>
      </c>
      <c r="I97" s="119"/>
      <c r="J97" s="119"/>
      <c r="K97" s="120">
        <f>IF($C$4="citu pasākumu izmaksas",IF('3a+c+n'!$Q97="C",'3a+c+n'!K97,0))</f>
        <v>0</v>
      </c>
      <c r="L97" s="82">
        <f>IF($C$4="citu pasākumu izmaksas",IF('3a+c+n'!$Q97="C",'3a+c+n'!L97,0))</f>
        <v>0</v>
      </c>
      <c r="M97" s="119">
        <f>IF($C$4="citu pasākumu izmaksas",IF('3a+c+n'!$Q97="C",'3a+c+n'!M97,0))</f>
        <v>0</v>
      </c>
      <c r="N97" s="119">
        <f>IF($C$4="citu pasākumu izmaksas",IF('3a+c+n'!$Q97="C",'3a+c+n'!N97,0))</f>
        <v>0</v>
      </c>
      <c r="O97" s="119">
        <f>IF($C$4="citu pasākumu izmaksas",IF('3a+c+n'!$Q97="C",'3a+c+n'!O97,0))</f>
        <v>0</v>
      </c>
      <c r="P97" s="120">
        <f>IF($C$4="citu pasākumu izmaksas",IF('3a+c+n'!$Q97="C",'3a+c+n'!P97,0))</f>
        <v>0</v>
      </c>
    </row>
    <row r="98" spans="1:16" x14ac:dyDescent="0.2">
      <c r="A98" s="51">
        <f>IF(P98=0,0,IF(COUNTBLANK(P98)=1,0,COUNTA($P$14:P98)))</f>
        <v>0</v>
      </c>
      <c r="B98" s="24">
        <f>IF($C$4="citu pasākumu izmaksas",IF('3a+c+n'!$Q98="C",'3a+c+n'!B98,0))</f>
        <v>0</v>
      </c>
      <c r="C98" s="24">
        <f>IF($C$4="citu pasākumu izmaksas",IF('3a+c+n'!$Q98="C",'3a+c+n'!C98,0))</f>
        <v>0</v>
      </c>
      <c r="D98" s="24">
        <f>IF($C$4="citu pasākumu izmaksas",IF('3a+c+n'!$Q98="C",'3a+c+n'!D98,0))</f>
        <v>0</v>
      </c>
      <c r="E98" s="46"/>
      <c r="F98" s="65"/>
      <c r="G98" s="119"/>
      <c r="H98" s="119">
        <f>IF($C$4="citu pasākumu izmaksas",IF('3a+c+n'!$Q98="C",'3a+c+n'!H98,0))</f>
        <v>0</v>
      </c>
      <c r="I98" s="119"/>
      <c r="J98" s="119"/>
      <c r="K98" s="120">
        <f>IF($C$4="citu pasākumu izmaksas",IF('3a+c+n'!$Q98="C",'3a+c+n'!K98,0))</f>
        <v>0</v>
      </c>
      <c r="L98" s="82">
        <f>IF($C$4="citu pasākumu izmaksas",IF('3a+c+n'!$Q98="C",'3a+c+n'!L98,0))</f>
        <v>0</v>
      </c>
      <c r="M98" s="119">
        <f>IF($C$4="citu pasākumu izmaksas",IF('3a+c+n'!$Q98="C",'3a+c+n'!M98,0))</f>
        <v>0</v>
      </c>
      <c r="N98" s="119">
        <f>IF($C$4="citu pasākumu izmaksas",IF('3a+c+n'!$Q98="C",'3a+c+n'!N98,0))</f>
        <v>0</v>
      </c>
      <c r="O98" s="119">
        <f>IF($C$4="citu pasākumu izmaksas",IF('3a+c+n'!$Q98="C",'3a+c+n'!O98,0))</f>
        <v>0</v>
      </c>
      <c r="P98" s="120">
        <f>IF($C$4="citu pasākumu izmaksas",IF('3a+c+n'!$Q98="C",'3a+c+n'!P98,0))</f>
        <v>0</v>
      </c>
    </row>
    <row r="99" spans="1:16" x14ac:dyDescent="0.2">
      <c r="A99" s="51">
        <f>IF(P99=0,0,IF(COUNTBLANK(P99)=1,0,COUNTA($P$14:P99)))</f>
        <v>0</v>
      </c>
      <c r="B99" s="24">
        <f>IF($C$4="citu pasākumu izmaksas",IF('3a+c+n'!$Q99="C",'3a+c+n'!B99,0))</f>
        <v>0</v>
      </c>
      <c r="C99" s="24">
        <f>IF($C$4="citu pasākumu izmaksas",IF('3a+c+n'!$Q99="C",'3a+c+n'!C99,0))</f>
        <v>0</v>
      </c>
      <c r="D99" s="24">
        <f>IF($C$4="citu pasākumu izmaksas",IF('3a+c+n'!$Q99="C",'3a+c+n'!D99,0))</f>
        <v>0</v>
      </c>
      <c r="E99" s="46"/>
      <c r="F99" s="65"/>
      <c r="G99" s="119"/>
      <c r="H99" s="119">
        <f>IF($C$4="citu pasākumu izmaksas",IF('3a+c+n'!$Q99="C",'3a+c+n'!H99,0))</f>
        <v>0</v>
      </c>
      <c r="I99" s="119"/>
      <c r="J99" s="119"/>
      <c r="K99" s="120">
        <f>IF($C$4="citu pasākumu izmaksas",IF('3a+c+n'!$Q99="C",'3a+c+n'!K99,0))</f>
        <v>0</v>
      </c>
      <c r="L99" s="82">
        <f>IF($C$4="citu pasākumu izmaksas",IF('3a+c+n'!$Q99="C",'3a+c+n'!L99,0))</f>
        <v>0</v>
      </c>
      <c r="M99" s="119">
        <f>IF($C$4="citu pasākumu izmaksas",IF('3a+c+n'!$Q99="C",'3a+c+n'!M99,0))</f>
        <v>0</v>
      </c>
      <c r="N99" s="119">
        <f>IF($C$4="citu pasākumu izmaksas",IF('3a+c+n'!$Q99="C",'3a+c+n'!N99,0))</f>
        <v>0</v>
      </c>
      <c r="O99" s="119">
        <f>IF($C$4="citu pasākumu izmaksas",IF('3a+c+n'!$Q99="C",'3a+c+n'!O99,0))</f>
        <v>0</v>
      </c>
      <c r="P99" s="120">
        <f>IF($C$4="citu pasākumu izmaksas",IF('3a+c+n'!$Q99="C",'3a+c+n'!P99,0))</f>
        <v>0</v>
      </c>
    </row>
    <row r="100" spans="1:16" x14ac:dyDescent="0.2">
      <c r="A100" s="51">
        <f>IF(P100=0,0,IF(COUNTBLANK(P100)=1,0,COUNTA($P$14:P100)))</f>
        <v>0</v>
      </c>
      <c r="B100" s="24">
        <f>IF($C$4="citu pasākumu izmaksas",IF('3a+c+n'!$Q100="C",'3a+c+n'!B100,0))</f>
        <v>0</v>
      </c>
      <c r="C100" s="24">
        <f>IF($C$4="citu pasākumu izmaksas",IF('3a+c+n'!$Q100="C",'3a+c+n'!C100,0))</f>
        <v>0</v>
      </c>
      <c r="D100" s="24">
        <f>IF($C$4="citu pasākumu izmaksas",IF('3a+c+n'!$Q100="C",'3a+c+n'!D100,0))</f>
        <v>0</v>
      </c>
      <c r="E100" s="46"/>
      <c r="F100" s="65"/>
      <c r="G100" s="119"/>
      <c r="H100" s="119">
        <f>IF($C$4="citu pasākumu izmaksas",IF('3a+c+n'!$Q100="C",'3a+c+n'!H100,0))</f>
        <v>0</v>
      </c>
      <c r="I100" s="119"/>
      <c r="J100" s="119"/>
      <c r="K100" s="120">
        <f>IF($C$4="citu pasākumu izmaksas",IF('3a+c+n'!$Q100="C",'3a+c+n'!K100,0))</f>
        <v>0</v>
      </c>
      <c r="L100" s="82">
        <f>IF($C$4="citu pasākumu izmaksas",IF('3a+c+n'!$Q100="C",'3a+c+n'!L100,0))</f>
        <v>0</v>
      </c>
      <c r="M100" s="119">
        <f>IF($C$4="citu pasākumu izmaksas",IF('3a+c+n'!$Q100="C",'3a+c+n'!M100,0))</f>
        <v>0</v>
      </c>
      <c r="N100" s="119">
        <f>IF($C$4="citu pasākumu izmaksas",IF('3a+c+n'!$Q100="C",'3a+c+n'!N100,0))</f>
        <v>0</v>
      </c>
      <c r="O100" s="119">
        <f>IF($C$4="citu pasākumu izmaksas",IF('3a+c+n'!$Q100="C",'3a+c+n'!O100,0))</f>
        <v>0</v>
      </c>
      <c r="P100" s="120">
        <f>IF($C$4="citu pasākumu izmaksas",IF('3a+c+n'!$Q100="C",'3a+c+n'!P100,0))</f>
        <v>0</v>
      </c>
    </row>
    <row r="101" spans="1:16" x14ac:dyDescent="0.2">
      <c r="A101" s="51">
        <f>IF(P101=0,0,IF(COUNTBLANK(P101)=1,0,COUNTA($P$14:P101)))</f>
        <v>0</v>
      </c>
      <c r="B101" s="24">
        <f>IF($C$4="citu pasākumu izmaksas",IF('3a+c+n'!$Q101="C",'3a+c+n'!B101,0))</f>
        <v>0</v>
      </c>
      <c r="C101" s="24">
        <f>IF($C$4="citu pasākumu izmaksas",IF('3a+c+n'!$Q101="C",'3a+c+n'!C101,0))</f>
        <v>0</v>
      </c>
      <c r="D101" s="24">
        <f>IF($C$4="citu pasākumu izmaksas",IF('3a+c+n'!$Q101="C",'3a+c+n'!D101,0))</f>
        <v>0</v>
      </c>
      <c r="E101" s="46"/>
      <c r="F101" s="65"/>
      <c r="G101" s="119"/>
      <c r="H101" s="119">
        <f>IF($C$4="citu pasākumu izmaksas",IF('3a+c+n'!$Q101="C",'3a+c+n'!H101,0))</f>
        <v>0</v>
      </c>
      <c r="I101" s="119"/>
      <c r="J101" s="119"/>
      <c r="K101" s="120">
        <f>IF($C$4="citu pasākumu izmaksas",IF('3a+c+n'!$Q101="C",'3a+c+n'!K101,0))</f>
        <v>0</v>
      </c>
      <c r="L101" s="82">
        <f>IF($C$4="citu pasākumu izmaksas",IF('3a+c+n'!$Q101="C",'3a+c+n'!L101,0))</f>
        <v>0</v>
      </c>
      <c r="M101" s="119">
        <f>IF($C$4="citu pasākumu izmaksas",IF('3a+c+n'!$Q101="C",'3a+c+n'!M101,0))</f>
        <v>0</v>
      </c>
      <c r="N101" s="119">
        <f>IF($C$4="citu pasākumu izmaksas",IF('3a+c+n'!$Q101="C",'3a+c+n'!N101,0))</f>
        <v>0</v>
      </c>
      <c r="O101" s="119">
        <f>IF($C$4="citu pasākumu izmaksas",IF('3a+c+n'!$Q101="C",'3a+c+n'!O101,0))</f>
        <v>0</v>
      </c>
      <c r="P101" s="120">
        <f>IF($C$4="citu pasākumu izmaksas",IF('3a+c+n'!$Q101="C",'3a+c+n'!P101,0))</f>
        <v>0</v>
      </c>
    </row>
    <row r="102" spans="1:16" x14ac:dyDescent="0.2">
      <c r="A102" s="51">
        <f>IF(P102=0,0,IF(COUNTBLANK(P102)=1,0,COUNTA($P$14:P102)))</f>
        <v>0</v>
      </c>
      <c r="B102" s="24">
        <f>IF($C$4="citu pasākumu izmaksas",IF('3a+c+n'!$Q102="C",'3a+c+n'!B102,0))</f>
        <v>0</v>
      </c>
      <c r="C102" s="24">
        <f>IF($C$4="citu pasākumu izmaksas",IF('3a+c+n'!$Q102="C",'3a+c+n'!C102,0))</f>
        <v>0</v>
      </c>
      <c r="D102" s="24">
        <f>IF($C$4="citu pasākumu izmaksas",IF('3a+c+n'!$Q102="C",'3a+c+n'!D102,0))</f>
        <v>0</v>
      </c>
      <c r="E102" s="46"/>
      <c r="F102" s="65"/>
      <c r="G102" s="119"/>
      <c r="H102" s="119">
        <f>IF($C$4="citu pasākumu izmaksas",IF('3a+c+n'!$Q102="C",'3a+c+n'!H102,0))</f>
        <v>0</v>
      </c>
      <c r="I102" s="119"/>
      <c r="J102" s="119"/>
      <c r="K102" s="120">
        <f>IF($C$4="citu pasākumu izmaksas",IF('3a+c+n'!$Q102="C",'3a+c+n'!K102,0))</f>
        <v>0</v>
      </c>
      <c r="L102" s="82">
        <f>IF($C$4="citu pasākumu izmaksas",IF('3a+c+n'!$Q102="C",'3a+c+n'!L102,0))</f>
        <v>0</v>
      </c>
      <c r="M102" s="119">
        <f>IF($C$4="citu pasākumu izmaksas",IF('3a+c+n'!$Q102="C",'3a+c+n'!M102,0))</f>
        <v>0</v>
      </c>
      <c r="N102" s="119">
        <f>IF($C$4="citu pasākumu izmaksas",IF('3a+c+n'!$Q102="C",'3a+c+n'!N102,0))</f>
        <v>0</v>
      </c>
      <c r="O102" s="119">
        <f>IF($C$4="citu pasākumu izmaksas",IF('3a+c+n'!$Q102="C",'3a+c+n'!O102,0))</f>
        <v>0</v>
      </c>
      <c r="P102" s="120">
        <f>IF($C$4="citu pasākumu izmaksas",IF('3a+c+n'!$Q102="C",'3a+c+n'!P102,0))</f>
        <v>0</v>
      </c>
    </row>
    <row r="103" spans="1:16" x14ac:dyDescent="0.2">
      <c r="A103" s="51">
        <f>IF(P103=0,0,IF(COUNTBLANK(P103)=1,0,COUNTA($P$14:P103)))</f>
        <v>0</v>
      </c>
      <c r="B103" s="24">
        <f>IF($C$4="citu pasākumu izmaksas",IF('3a+c+n'!$Q103="C",'3a+c+n'!B103,0))</f>
        <v>0</v>
      </c>
      <c r="C103" s="24">
        <f>IF($C$4="citu pasākumu izmaksas",IF('3a+c+n'!$Q103="C",'3a+c+n'!C103,0))</f>
        <v>0</v>
      </c>
      <c r="D103" s="24">
        <f>IF($C$4="citu pasākumu izmaksas",IF('3a+c+n'!$Q103="C",'3a+c+n'!D103,0))</f>
        <v>0</v>
      </c>
      <c r="E103" s="46"/>
      <c r="F103" s="65"/>
      <c r="G103" s="119"/>
      <c r="H103" s="119">
        <f>IF($C$4="citu pasākumu izmaksas",IF('3a+c+n'!$Q103="C",'3a+c+n'!H103,0))</f>
        <v>0</v>
      </c>
      <c r="I103" s="119"/>
      <c r="J103" s="119"/>
      <c r="K103" s="120">
        <f>IF($C$4="citu pasākumu izmaksas",IF('3a+c+n'!$Q103="C",'3a+c+n'!K103,0))</f>
        <v>0</v>
      </c>
      <c r="L103" s="82">
        <f>IF($C$4="citu pasākumu izmaksas",IF('3a+c+n'!$Q103="C",'3a+c+n'!L103,0))</f>
        <v>0</v>
      </c>
      <c r="M103" s="119">
        <f>IF($C$4="citu pasākumu izmaksas",IF('3a+c+n'!$Q103="C",'3a+c+n'!M103,0))</f>
        <v>0</v>
      </c>
      <c r="N103" s="119">
        <f>IF($C$4="citu pasākumu izmaksas",IF('3a+c+n'!$Q103="C",'3a+c+n'!N103,0))</f>
        <v>0</v>
      </c>
      <c r="O103" s="119">
        <f>IF($C$4="citu pasākumu izmaksas",IF('3a+c+n'!$Q103="C",'3a+c+n'!O103,0))</f>
        <v>0</v>
      </c>
      <c r="P103" s="120">
        <f>IF($C$4="citu pasākumu izmaksas",IF('3a+c+n'!$Q103="C",'3a+c+n'!P103,0))</f>
        <v>0</v>
      </c>
    </row>
    <row r="104" spans="1:16" x14ac:dyDescent="0.2">
      <c r="A104" s="51">
        <f>IF(P104=0,0,IF(COUNTBLANK(P104)=1,0,COUNTA($P$14:P104)))</f>
        <v>0</v>
      </c>
      <c r="B104" s="24">
        <f>IF($C$4="citu pasākumu izmaksas",IF('3a+c+n'!$Q104="C",'3a+c+n'!B104,0))</f>
        <v>0</v>
      </c>
      <c r="C104" s="24">
        <f>IF($C$4="citu pasākumu izmaksas",IF('3a+c+n'!$Q104="C",'3a+c+n'!C104,0))</f>
        <v>0</v>
      </c>
      <c r="D104" s="24">
        <f>IF($C$4="citu pasākumu izmaksas",IF('3a+c+n'!$Q104="C",'3a+c+n'!D104,0))</f>
        <v>0</v>
      </c>
      <c r="E104" s="46"/>
      <c r="F104" s="65"/>
      <c r="G104" s="119"/>
      <c r="H104" s="119">
        <f>IF($C$4="citu pasākumu izmaksas",IF('3a+c+n'!$Q104="C",'3a+c+n'!H104,0))</f>
        <v>0</v>
      </c>
      <c r="I104" s="119"/>
      <c r="J104" s="119"/>
      <c r="K104" s="120">
        <f>IF($C$4="citu pasākumu izmaksas",IF('3a+c+n'!$Q104="C",'3a+c+n'!K104,0))</f>
        <v>0</v>
      </c>
      <c r="L104" s="82">
        <f>IF($C$4="citu pasākumu izmaksas",IF('3a+c+n'!$Q104="C",'3a+c+n'!L104,0))</f>
        <v>0</v>
      </c>
      <c r="M104" s="119">
        <f>IF($C$4="citu pasākumu izmaksas",IF('3a+c+n'!$Q104="C",'3a+c+n'!M104,0))</f>
        <v>0</v>
      </c>
      <c r="N104" s="119">
        <f>IF($C$4="citu pasākumu izmaksas",IF('3a+c+n'!$Q104="C",'3a+c+n'!N104,0))</f>
        <v>0</v>
      </c>
      <c r="O104" s="119">
        <f>IF($C$4="citu pasākumu izmaksas",IF('3a+c+n'!$Q104="C",'3a+c+n'!O104,0))</f>
        <v>0</v>
      </c>
      <c r="P104" s="120">
        <f>IF($C$4="citu pasākumu izmaksas",IF('3a+c+n'!$Q104="C",'3a+c+n'!P104,0))</f>
        <v>0</v>
      </c>
    </row>
    <row r="105" spans="1:16" x14ac:dyDescent="0.2">
      <c r="A105" s="51">
        <f>IF(P105=0,0,IF(COUNTBLANK(P105)=1,0,COUNTA($P$14:P105)))</f>
        <v>0</v>
      </c>
      <c r="B105" s="24">
        <f>IF($C$4="citu pasākumu izmaksas",IF('3a+c+n'!$Q105="C",'3a+c+n'!B105,0))</f>
        <v>0</v>
      </c>
      <c r="C105" s="24">
        <f>IF($C$4="citu pasākumu izmaksas",IF('3a+c+n'!$Q105="C",'3a+c+n'!C105,0))</f>
        <v>0</v>
      </c>
      <c r="D105" s="24">
        <f>IF($C$4="citu pasākumu izmaksas",IF('3a+c+n'!$Q105="C",'3a+c+n'!D105,0))</f>
        <v>0</v>
      </c>
      <c r="E105" s="46"/>
      <c r="F105" s="65"/>
      <c r="G105" s="119"/>
      <c r="H105" s="119">
        <f>IF($C$4="citu pasākumu izmaksas",IF('3a+c+n'!$Q105="C",'3a+c+n'!H105,0))</f>
        <v>0</v>
      </c>
      <c r="I105" s="119"/>
      <c r="J105" s="119"/>
      <c r="K105" s="120">
        <f>IF($C$4="citu pasākumu izmaksas",IF('3a+c+n'!$Q105="C",'3a+c+n'!K105,0))</f>
        <v>0</v>
      </c>
      <c r="L105" s="82">
        <f>IF($C$4="citu pasākumu izmaksas",IF('3a+c+n'!$Q105="C",'3a+c+n'!L105,0))</f>
        <v>0</v>
      </c>
      <c r="M105" s="119">
        <f>IF($C$4="citu pasākumu izmaksas",IF('3a+c+n'!$Q105="C",'3a+c+n'!M105,0))</f>
        <v>0</v>
      </c>
      <c r="N105" s="119">
        <f>IF($C$4="citu pasākumu izmaksas",IF('3a+c+n'!$Q105="C",'3a+c+n'!N105,0))</f>
        <v>0</v>
      </c>
      <c r="O105" s="119">
        <f>IF($C$4="citu pasākumu izmaksas",IF('3a+c+n'!$Q105="C",'3a+c+n'!O105,0))</f>
        <v>0</v>
      </c>
      <c r="P105" s="120">
        <f>IF($C$4="citu pasākumu izmaksas",IF('3a+c+n'!$Q105="C",'3a+c+n'!P105,0))</f>
        <v>0</v>
      </c>
    </row>
    <row r="106" spans="1:16" x14ac:dyDescent="0.2">
      <c r="A106" s="51">
        <f>IF(P106=0,0,IF(COUNTBLANK(P106)=1,0,COUNTA($P$14:P106)))</f>
        <v>0</v>
      </c>
      <c r="B106" s="24">
        <f>IF($C$4="citu pasākumu izmaksas",IF('3a+c+n'!$Q106="C",'3a+c+n'!B106,0))</f>
        <v>0</v>
      </c>
      <c r="C106" s="24">
        <f>IF($C$4="citu pasākumu izmaksas",IF('3a+c+n'!$Q106="C",'3a+c+n'!C106,0))</f>
        <v>0</v>
      </c>
      <c r="D106" s="24">
        <f>IF($C$4="citu pasākumu izmaksas",IF('3a+c+n'!$Q106="C",'3a+c+n'!D106,0))</f>
        <v>0</v>
      </c>
      <c r="E106" s="46"/>
      <c r="F106" s="65"/>
      <c r="G106" s="119"/>
      <c r="H106" s="119">
        <f>IF($C$4="citu pasākumu izmaksas",IF('3a+c+n'!$Q106="C",'3a+c+n'!H106,0))</f>
        <v>0</v>
      </c>
      <c r="I106" s="119"/>
      <c r="J106" s="119"/>
      <c r="K106" s="120">
        <f>IF($C$4="citu pasākumu izmaksas",IF('3a+c+n'!$Q106="C",'3a+c+n'!K106,0))</f>
        <v>0</v>
      </c>
      <c r="L106" s="82">
        <f>IF($C$4="citu pasākumu izmaksas",IF('3a+c+n'!$Q106="C",'3a+c+n'!L106,0))</f>
        <v>0</v>
      </c>
      <c r="M106" s="119">
        <f>IF($C$4="citu pasākumu izmaksas",IF('3a+c+n'!$Q106="C",'3a+c+n'!M106,0))</f>
        <v>0</v>
      </c>
      <c r="N106" s="119">
        <f>IF($C$4="citu pasākumu izmaksas",IF('3a+c+n'!$Q106="C",'3a+c+n'!N106,0))</f>
        <v>0</v>
      </c>
      <c r="O106" s="119">
        <f>IF($C$4="citu pasākumu izmaksas",IF('3a+c+n'!$Q106="C",'3a+c+n'!O106,0))</f>
        <v>0</v>
      </c>
      <c r="P106" s="120">
        <f>IF($C$4="citu pasākumu izmaksas",IF('3a+c+n'!$Q106="C",'3a+c+n'!P106,0))</f>
        <v>0</v>
      </c>
    </row>
    <row r="107" spans="1:16" x14ac:dyDescent="0.2">
      <c r="A107" s="51">
        <f>IF(P107=0,0,IF(COUNTBLANK(P107)=1,0,COUNTA($P$14:P107)))</f>
        <v>0</v>
      </c>
      <c r="B107" s="24">
        <f>IF($C$4="citu pasākumu izmaksas",IF('3a+c+n'!$Q107="C",'3a+c+n'!B107,0))</f>
        <v>0</v>
      </c>
      <c r="C107" s="24">
        <f>IF($C$4="citu pasākumu izmaksas",IF('3a+c+n'!$Q107="C",'3a+c+n'!C107,0))</f>
        <v>0</v>
      </c>
      <c r="D107" s="24">
        <f>IF($C$4="citu pasākumu izmaksas",IF('3a+c+n'!$Q107="C",'3a+c+n'!D107,0))</f>
        <v>0</v>
      </c>
      <c r="E107" s="46"/>
      <c r="F107" s="65"/>
      <c r="G107" s="119"/>
      <c r="H107" s="119">
        <f>IF($C$4="citu pasākumu izmaksas",IF('3a+c+n'!$Q107="C",'3a+c+n'!H107,0))</f>
        <v>0</v>
      </c>
      <c r="I107" s="119"/>
      <c r="J107" s="119"/>
      <c r="K107" s="120">
        <f>IF($C$4="citu pasākumu izmaksas",IF('3a+c+n'!$Q107="C",'3a+c+n'!K107,0))</f>
        <v>0</v>
      </c>
      <c r="L107" s="82">
        <f>IF($C$4="citu pasākumu izmaksas",IF('3a+c+n'!$Q107="C",'3a+c+n'!L107,0))</f>
        <v>0</v>
      </c>
      <c r="M107" s="119">
        <f>IF($C$4="citu pasākumu izmaksas",IF('3a+c+n'!$Q107="C",'3a+c+n'!M107,0))</f>
        <v>0</v>
      </c>
      <c r="N107" s="119">
        <f>IF($C$4="citu pasākumu izmaksas",IF('3a+c+n'!$Q107="C",'3a+c+n'!N107,0))</f>
        <v>0</v>
      </c>
      <c r="O107" s="119">
        <f>IF($C$4="citu pasākumu izmaksas",IF('3a+c+n'!$Q107="C",'3a+c+n'!O107,0))</f>
        <v>0</v>
      </c>
      <c r="P107" s="120">
        <f>IF($C$4="citu pasākumu izmaksas",IF('3a+c+n'!$Q107="C",'3a+c+n'!P107,0))</f>
        <v>0</v>
      </c>
    </row>
    <row r="108" spans="1:16" x14ac:dyDescent="0.2">
      <c r="A108" s="51">
        <f>IF(P108=0,0,IF(COUNTBLANK(P108)=1,0,COUNTA($P$14:P108)))</f>
        <v>0</v>
      </c>
      <c r="B108" s="24">
        <f>IF($C$4="citu pasākumu izmaksas",IF('3a+c+n'!$Q108="C",'3a+c+n'!B108,0))</f>
        <v>0</v>
      </c>
      <c r="C108" s="24">
        <f>IF($C$4="citu pasākumu izmaksas",IF('3a+c+n'!$Q108="C",'3a+c+n'!C108,0))</f>
        <v>0</v>
      </c>
      <c r="D108" s="24">
        <f>IF($C$4="citu pasākumu izmaksas",IF('3a+c+n'!$Q108="C",'3a+c+n'!D108,0))</f>
        <v>0</v>
      </c>
      <c r="E108" s="46"/>
      <c r="F108" s="65"/>
      <c r="G108" s="119"/>
      <c r="H108" s="119">
        <f>IF($C$4="citu pasākumu izmaksas",IF('3a+c+n'!$Q108="C",'3a+c+n'!H108,0))</f>
        <v>0</v>
      </c>
      <c r="I108" s="119"/>
      <c r="J108" s="119"/>
      <c r="K108" s="120">
        <f>IF($C$4="citu pasākumu izmaksas",IF('3a+c+n'!$Q108="C",'3a+c+n'!K108,0))</f>
        <v>0</v>
      </c>
      <c r="L108" s="82">
        <f>IF($C$4="citu pasākumu izmaksas",IF('3a+c+n'!$Q108="C",'3a+c+n'!L108,0))</f>
        <v>0</v>
      </c>
      <c r="M108" s="119">
        <f>IF($C$4="citu pasākumu izmaksas",IF('3a+c+n'!$Q108="C",'3a+c+n'!M108,0))</f>
        <v>0</v>
      </c>
      <c r="N108" s="119">
        <f>IF($C$4="citu pasākumu izmaksas",IF('3a+c+n'!$Q108="C",'3a+c+n'!N108,0))</f>
        <v>0</v>
      </c>
      <c r="O108" s="119">
        <f>IF($C$4="citu pasākumu izmaksas",IF('3a+c+n'!$Q108="C",'3a+c+n'!O108,0))</f>
        <v>0</v>
      </c>
      <c r="P108" s="120">
        <f>IF($C$4="citu pasākumu izmaksas",IF('3a+c+n'!$Q108="C",'3a+c+n'!P108,0))</f>
        <v>0</v>
      </c>
    </row>
    <row r="109" spans="1:16" x14ac:dyDescent="0.2">
      <c r="A109" s="51">
        <f>IF(P109=0,0,IF(COUNTBLANK(P109)=1,0,COUNTA($P$14:P109)))</f>
        <v>0</v>
      </c>
      <c r="B109" s="24">
        <f>IF($C$4="citu pasākumu izmaksas",IF('3a+c+n'!$Q109="C",'3a+c+n'!B109,0))</f>
        <v>0</v>
      </c>
      <c r="C109" s="24">
        <f>IF($C$4="citu pasākumu izmaksas",IF('3a+c+n'!$Q109="C",'3a+c+n'!C109,0))</f>
        <v>0</v>
      </c>
      <c r="D109" s="24">
        <f>IF($C$4="citu pasākumu izmaksas",IF('3a+c+n'!$Q109="C",'3a+c+n'!D109,0))</f>
        <v>0</v>
      </c>
      <c r="E109" s="46"/>
      <c r="F109" s="65"/>
      <c r="G109" s="119"/>
      <c r="H109" s="119">
        <f>IF($C$4="citu pasākumu izmaksas",IF('3a+c+n'!$Q109="C",'3a+c+n'!H109,0))</f>
        <v>0</v>
      </c>
      <c r="I109" s="119"/>
      <c r="J109" s="119"/>
      <c r="K109" s="120">
        <f>IF($C$4="citu pasākumu izmaksas",IF('3a+c+n'!$Q109="C",'3a+c+n'!K109,0))</f>
        <v>0</v>
      </c>
      <c r="L109" s="82">
        <f>IF($C$4="citu pasākumu izmaksas",IF('3a+c+n'!$Q109="C",'3a+c+n'!L109,0))</f>
        <v>0</v>
      </c>
      <c r="M109" s="119">
        <f>IF($C$4="citu pasākumu izmaksas",IF('3a+c+n'!$Q109="C",'3a+c+n'!M109,0))</f>
        <v>0</v>
      </c>
      <c r="N109" s="119">
        <f>IF($C$4="citu pasākumu izmaksas",IF('3a+c+n'!$Q109="C",'3a+c+n'!N109,0))</f>
        <v>0</v>
      </c>
      <c r="O109" s="119">
        <f>IF($C$4="citu pasākumu izmaksas",IF('3a+c+n'!$Q109="C",'3a+c+n'!O109,0))</f>
        <v>0</v>
      </c>
      <c r="P109" s="120">
        <f>IF($C$4="citu pasākumu izmaksas",IF('3a+c+n'!$Q109="C",'3a+c+n'!P109,0))</f>
        <v>0</v>
      </c>
    </row>
    <row r="110" spans="1:16" x14ac:dyDescent="0.2">
      <c r="A110" s="51">
        <f>IF(P110=0,0,IF(COUNTBLANK(P110)=1,0,COUNTA($P$14:P110)))</f>
        <v>0</v>
      </c>
      <c r="B110" s="24">
        <f>IF($C$4="citu pasākumu izmaksas",IF('3a+c+n'!$Q110="C",'3a+c+n'!B110,0))</f>
        <v>0</v>
      </c>
      <c r="C110" s="24">
        <f>IF($C$4="citu pasākumu izmaksas",IF('3a+c+n'!$Q110="C",'3a+c+n'!C110,0))</f>
        <v>0</v>
      </c>
      <c r="D110" s="24">
        <f>IF($C$4="citu pasākumu izmaksas",IF('3a+c+n'!$Q110="C",'3a+c+n'!D110,0))</f>
        <v>0</v>
      </c>
      <c r="E110" s="46"/>
      <c r="F110" s="65"/>
      <c r="G110" s="119"/>
      <c r="H110" s="119">
        <f>IF($C$4="citu pasākumu izmaksas",IF('3a+c+n'!$Q110="C",'3a+c+n'!H110,0))</f>
        <v>0</v>
      </c>
      <c r="I110" s="119"/>
      <c r="J110" s="119"/>
      <c r="K110" s="120">
        <f>IF($C$4="citu pasākumu izmaksas",IF('3a+c+n'!$Q110="C",'3a+c+n'!K110,0))</f>
        <v>0</v>
      </c>
      <c r="L110" s="82">
        <f>IF($C$4="citu pasākumu izmaksas",IF('3a+c+n'!$Q110="C",'3a+c+n'!L110,0))</f>
        <v>0</v>
      </c>
      <c r="M110" s="119">
        <f>IF($C$4="citu pasākumu izmaksas",IF('3a+c+n'!$Q110="C",'3a+c+n'!M110,0))</f>
        <v>0</v>
      </c>
      <c r="N110" s="119">
        <f>IF($C$4="citu pasākumu izmaksas",IF('3a+c+n'!$Q110="C",'3a+c+n'!N110,0))</f>
        <v>0</v>
      </c>
      <c r="O110" s="119">
        <f>IF($C$4="citu pasākumu izmaksas",IF('3a+c+n'!$Q110="C",'3a+c+n'!O110,0))</f>
        <v>0</v>
      </c>
      <c r="P110" s="120">
        <f>IF($C$4="citu pasākumu izmaksas",IF('3a+c+n'!$Q110="C",'3a+c+n'!P110,0))</f>
        <v>0</v>
      </c>
    </row>
    <row r="111" spans="1:16" x14ac:dyDescent="0.2">
      <c r="A111" s="51">
        <f>IF(P111=0,0,IF(COUNTBLANK(P111)=1,0,COUNTA($P$14:P111)))</f>
        <v>0</v>
      </c>
      <c r="B111" s="24">
        <f>IF($C$4="citu pasākumu izmaksas",IF('3a+c+n'!$Q111="C",'3a+c+n'!B111,0))</f>
        <v>0</v>
      </c>
      <c r="C111" s="24">
        <f>IF($C$4="citu pasākumu izmaksas",IF('3a+c+n'!$Q111="C",'3a+c+n'!C111,0))</f>
        <v>0</v>
      </c>
      <c r="D111" s="24">
        <f>IF($C$4="citu pasākumu izmaksas",IF('3a+c+n'!$Q111="C",'3a+c+n'!D111,0))</f>
        <v>0</v>
      </c>
      <c r="E111" s="46"/>
      <c r="F111" s="65"/>
      <c r="G111" s="119"/>
      <c r="H111" s="119">
        <f>IF($C$4="citu pasākumu izmaksas",IF('3a+c+n'!$Q111="C",'3a+c+n'!H111,0))</f>
        <v>0</v>
      </c>
      <c r="I111" s="119"/>
      <c r="J111" s="119"/>
      <c r="K111" s="120">
        <f>IF($C$4="citu pasākumu izmaksas",IF('3a+c+n'!$Q111="C",'3a+c+n'!K111,0))</f>
        <v>0</v>
      </c>
      <c r="L111" s="82">
        <f>IF($C$4="citu pasākumu izmaksas",IF('3a+c+n'!$Q111="C",'3a+c+n'!L111,0))</f>
        <v>0</v>
      </c>
      <c r="M111" s="119">
        <f>IF($C$4="citu pasākumu izmaksas",IF('3a+c+n'!$Q111="C",'3a+c+n'!M111,0))</f>
        <v>0</v>
      </c>
      <c r="N111" s="119">
        <f>IF($C$4="citu pasākumu izmaksas",IF('3a+c+n'!$Q111="C",'3a+c+n'!N111,0))</f>
        <v>0</v>
      </c>
      <c r="O111" s="119">
        <f>IF($C$4="citu pasākumu izmaksas",IF('3a+c+n'!$Q111="C",'3a+c+n'!O111,0))</f>
        <v>0</v>
      </c>
      <c r="P111" s="120">
        <f>IF($C$4="citu pasākumu izmaksas",IF('3a+c+n'!$Q111="C",'3a+c+n'!P111,0))</f>
        <v>0</v>
      </c>
    </row>
    <row r="112" spans="1:16" x14ac:dyDescent="0.2">
      <c r="A112" s="51">
        <f>IF(P112=0,0,IF(COUNTBLANK(P112)=1,0,COUNTA($P$14:P112)))</f>
        <v>0</v>
      </c>
      <c r="B112" s="24">
        <f>IF($C$4="citu pasākumu izmaksas",IF('3a+c+n'!$Q112="C",'3a+c+n'!B112,0))</f>
        <v>0</v>
      </c>
      <c r="C112" s="24">
        <f>IF($C$4="citu pasākumu izmaksas",IF('3a+c+n'!$Q112="C",'3a+c+n'!C112,0))</f>
        <v>0</v>
      </c>
      <c r="D112" s="24">
        <f>IF($C$4="citu pasākumu izmaksas",IF('3a+c+n'!$Q112="C",'3a+c+n'!D112,0))</f>
        <v>0</v>
      </c>
      <c r="E112" s="46"/>
      <c r="F112" s="65"/>
      <c r="G112" s="119"/>
      <c r="H112" s="119">
        <f>IF($C$4="citu pasākumu izmaksas",IF('3a+c+n'!$Q112="C",'3a+c+n'!H112,0))</f>
        <v>0</v>
      </c>
      <c r="I112" s="119"/>
      <c r="J112" s="119"/>
      <c r="K112" s="120">
        <f>IF($C$4="citu pasākumu izmaksas",IF('3a+c+n'!$Q112="C",'3a+c+n'!K112,0))</f>
        <v>0</v>
      </c>
      <c r="L112" s="82">
        <f>IF($C$4="citu pasākumu izmaksas",IF('3a+c+n'!$Q112="C",'3a+c+n'!L112,0))</f>
        <v>0</v>
      </c>
      <c r="M112" s="119">
        <f>IF($C$4="citu pasākumu izmaksas",IF('3a+c+n'!$Q112="C",'3a+c+n'!M112,0))</f>
        <v>0</v>
      </c>
      <c r="N112" s="119">
        <f>IF($C$4="citu pasākumu izmaksas",IF('3a+c+n'!$Q112="C",'3a+c+n'!N112,0))</f>
        <v>0</v>
      </c>
      <c r="O112" s="119">
        <f>IF($C$4="citu pasākumu izmaksas",IF('3a+c+n'!$Q112="C",'3a+c+n'!O112,0))</f>
        <v>0</v>
      </c>
      <c r="P112" s="120">
        <f>IF($C$4="citu pasākumu izmaksas",IF('3a+c+n'!$Q112="C",'3a+c+n'!P112,0))</f>
        <v>0</v>
      </c>
    </row>
    <row r="113" spans="1:16" x14ac:dyDescent="0.2">
      <c r="A113" s="51">
        <f>IF(P113=0,0,IF(COUNTBLANK(P113)=1,0,COUNTA($P$14:P113)))</f>
        <v>0</v>
      </c>
      <c r="B113" s="24">
        <f>IF($C$4="citu pasākumu izmaksas",IF('3a+c+n'!$Q113="C",'3a+c+n'!B113,0))</f>
        <v>0</v>
      </c>
      <c r="C113" s="24">
        <f>IF($C$4="citu pasākumu izmaksas",IF('3a+c+n'!$Q113="C",'3a+c+n'!C113,0))</f>
        <v>0</v>
      </c>
      <c r="D113" s="24">
        <f>IF($C$4="citu pasākumu izmaksas",IF('3a+c+n'!$Q113="C",'3a+c+n'!D113,0))</f>
        <v>0</v>
      </c>
      <c r="E113" s="46"/>
      <c r="F113" s="65"/>
      <c r="G113" s="119"/>
      <c r="H113" s="119">
        <f>IF($C$4="citu pasākumu izmaksas",IF('3a+c+n'!$Q113="C",'3a+c+n'!H113,0))</f>
        <v>0</v>
      </c>
      <c r="I113" s="119"/>
      <c r="J113" s="119"/>
      <c r="K113" s="120">
        <f>IF($C$4="citu pasākumu izmaksas",IF('3a+c+n'!$Q113="C",'3a+c+n'!K113,0))</f>
        <v>0</v>
      </c>
      <c r="L113" s="82">
        <f>IF($C$4="citu pasākumu izmaksas",IF('3a+c+n'!$Q113="C",'3a+c+n'!L113,0))</f>
        <v>0</v>
      </c>
      <c r="M113" s="119">
        <f>IF($C$4="citu pasākumu izmaksas",IF('3a+c+n'!$Q113="C",'3a+c+n'!M113,0))</f>
        <v>0</v>
      </c>
      <c r="N113" s="119">
        <f>IF($C$4="citu pasākumu izmaksas",IF('3a+c+n'!$Q113="C",'3a+c+n'!N113,0))</f>
        <v>0</v>
      </c>
      <c r="O113" s="119">
        <f>IF($C$4="citu pasākumu izmaksas",IF('3a+c+n'!$Q113="C",'3a+c+n'!O113,0))</f>
        <v>0</v>
      </c>
      <c r="P113" s="120">
        <f>IF($C$4="citu pasākumu izmaksas",IF('3a+c+n'!$Q113="C",'3a+c+n'!P113,0))</f>
        <v>0</v>
      </c>
    </row>
    <row r="114" spans="1:16" x14ac:dyDescent="0.2">
      <c r="A114" s="51">
        <f>IF(P114=0,0,IF(COUNTBLANK(P114)=1,0,COUNTA($P$14:P114)))</f>
        <v>0</v>
      </c>
      <c r="B114" s="24">
        <f>IF($C$4="citu pasākumu izmaksas",IF('3a+c+n'!$Q114="C",'3a+c+n'!B114,0))</f>
        <v>0</v>
      </c>
      <c r="C114" s="24">
        <f>IF($C$4="citu pasākumu izmaksas",IF('3a+c+n'!$Q114="C",'3a+c+n'!C114,0))</f>
        <v>0</v>
      </c>
      <c r="D114" s="24">
        <f>IF($C$4="citu pasākumu izmaksas",IF('3a+c+n'!$Q114="C",'3a+c+n'!D114,0))</f>
        <v>0</v>
      </c>
      <c r="E114" s="46"/>
      <c r="F114" s="65"/>
      <c r="G114" s="119"/>
      <c r="H114" s="119">
        <f>IF($C$4="citu pasākumu izmaksas",IF('3a+c+n'!$Q114="C",'3a+c+n'!H114,0))</f>
        <v>0</v>
      </c>
      <c r="I114" s="119"/>
      <c r="J114" s="119"/>
      <c r="K114" s="120">
        <f>IF($C$4="citu pasākumu izmaksas",IF('3a+c+n'!$Q114="C",'3a+c+n'!K114,0))</f>
        <v>0</v>
      </c>
      <c r="L114" s="82">
        <f>IF($C$4="citu pasākumu izmaksas",IF('3a+c+n'!$Q114="C",'3a+c+n'!L114,0))</f>
        <v>0</v>
      </c>
      <c r="M114" s="119">
        <f>IF($C$4="citu pasākumu izmaksas",IF('3a+c+n'!$Q114="C",'3a+c+n'!M114,0))</f>
        <v>0</v>
      </c>
      <c r="N114" s="119">
        <f>IF($C$4="citu pasākumu izmaksas",IF('3a+c+n'!$Q114="C",'3a+c+n'!N114,0))</f>
        <v>0</v>
      </c>
      <c r="O114" s="119">
        <f>IF($C$4="citu pasākumu izmaksas",IF('3a+c+n'!$Q114="C",'3a+c+n'!O114,0))</f>
        <v>0</v>
      </c>
      <c r="P114" s="120">
        <f>IF($C$4="citu pasākumu izmaksas",IF('3a+c+n'!$Q114="C",'3a+c+n'!P114,0))</f>
        <v>0</v>
      </c>
    </row>
    <row r="115" spans="1:16" ht="10.8" thickBot="1" x14ac:dyDescent="0.25">
      <c r="A115" s="51">
        <f>IF(P115=0,0,IF(COUNTBLANK(P115)=1,0,COUNTA($P$14:P115)))</f>
        <v>0</v>
      </c>
      <c r="B115" s="24">
        <f>IF($C$4="citu pasākumu izmaksas",IF('3a+c+n'!$Q115="C",'3a+c+n'!B115,0))</f>
        <v>0</v>
      </c>
      <c r="C115" s="24">
        <f>IF($C$4="citu pasākumu izmaksas",IF('3a+c+n'!$Q115="C",'3a+c+n'!C115,0))</f>
        <v>0</v>
      </c>
      <c r="D115" s="24">
        <f>IF($C$4="citu pasākumu izmaksas",IF('3a+c+n'!$Q115="C",'3a+c+n'!D115,0))</f>
        <v>0</v>
      </c>
      <c r="E115" s="46"/>
      <c r="F115" s="65"/>
      <c r="G115" s="119"/>
      <c r="H115" s="119">
        <f>IF($C$4="citu pasākumu izmaksas",IF('3a+c+n'!$Q115="C",'3a+c+n'!H115,0))</f>
        <v>0</v>
      </c>
      <c r="I115" s="119"/>
      <c r="J115" s="119"/>
      <c r="K115" s="120">
        <f>IF($C$4="citu pasākumu izmaksas",IF('3a+c+n'!$Q115="C",'3a+c+n'!K115,0))</f>
        <v>0</v>
      </c>
      <c r="L115" s="82">
        <f>IF($C$4="citu pasākumu izmaksas",IF('3a+c+n'!$Q115="C",'3a+c+n'!L115,0))</f>
        <v>0</v>
      </c>
      <c r="M115" s="119">
        <f>IF($C$4="citu pasākumu izmaksas",IF('3a+c+n'!$Q115="C",'3a+c+n'!M115,0))</f>
        <v>0</v>
      </c>
      <c r="N115" s="119">
        <f>IF($C$4="citu pasākumu izmaksas",IF('3a+c+n'!$Q115="C",'3a+c+n'!N115,0))</f>
        <v>0</v>
      </c>
      <c r="O115" s="119">
        <f>IF($C$4="citu pasākumu izmaksas",IF('3a+c+n'!$Q115="C",'3a+c+n'!O115,0))</f>
        <v>0</v>
      </c>
      <c r="P115" s="120">
        <f>IF($C$4="citu pasākumu izmaksas",IF('3a+c+n'!$Q115="C",'3a+c+n'!P115,0))</f>
        <v>0</v>
      </c>
    </row>
    <row r="116" spans="1:16" ht="12" customHeight="1" thickBot="1" x14ac:dyDescent="0.25">
      <c r="A116" s="317" t="s">
        <v>62</v>
      </c>
      <c r="B116" s="318"/>
      <c r="C116" s="318"/>
      <c r="D116" s="318"/>
      <c r="E116" s="318"/>
      <c r="F116" s="318"/>
      <c r="G116" s="318"/>
      <c r="H116" s="318"/>
      <c r="I116" s="318"/>
      <c r="J116" s="318"/>
      <c r="K116" s="319"/>
      <c r="L116" s="133">
        <f>SUM(L14:L115)</f>
        <v>0</v>
      </c>
      <c r="M116" s="134">
        <f>SUM(M14:M115)</f>
        <v>0</v>
      </c>
      <c r="N116" s="134">
        <f>SUM(N14:N115)</f>
        <v>0</v>
      </c>
      <c r="O116" s="134">
        <f>SUM(O14:O115)</f>
        <v>0</v>
      </c>
      <c r="P116" s="135">
        <f>SUM(P14:P115)</f>
        <v>0</v>
      </c>
    </row>
    <row r="117" spans="1:16" x14ac:dyDescent="0.2">
      <c r="A117" s="16"/>
      <c r="B117" s="16"/>
      <c r="C117" s="16"/>
      <c r="D117" s="16"/>
      <c r="E117" s="16"/>
      <c r="F117" s="16"/>
      <c r="G117" s="16"/>
      <c r="H117" s="16"/>
      <c r="I117" s="16"/>
      <c r="J117" s="16"/>
      <c r="K117" s="16"/>
      <c r="L117" s="16"/>
      <c r="M117" s="16"/>
      <c r="N117" s="16"/>
      <c r="O117" s="16"/>
      <c r="P117" s="16"/>
    </row>
    <row r="118" spans="1:16" x14ac:dyDescent="0.2">
      <c r="A118" s="16"/>
      <c r="B118" s="16"/>
      <c r="C118" s="16"/>
      <c r="D118" s="16"/>
      <c r="E118" s="16"/>
      <c r="F118" s="16"/>
      <c r="G118" s="16"/>
      <c r="H118" s="16"/>
      <c r="I118" s="16"/>
      <c r="J118" s="16"/>
      <c r="K118" s="16"/>
      <c r="L118" s="16"/>
      <c r="M118" s="16"/>
      <c r="N118" s="16"/>
      <c r="O118" s="16"/>
      <c r="P118" s="16"/>
    </row>
    <row r="119" spans="1:16" x14ac:dyDescent="0.2">
      <c r="A119" s="1" t="s">
        <v>14</v>
      </c>
      <c r="B119" s="16"/>
      <c r="C119" s="320" t="str">
        <f>'Kops c'!C35:H35</f>
        <v>Gundega Ābelīte 28.03.2024</v>
      </c>
      <c r="D119" s="320"/>
      <c r="E119" s="320"/>
      <c r="F119" s="320"/>
      <c r="G119" s="320"/>
      <c r="H119" s="320"/>
      <c r="I119" s="16"/>
      <c r="J119" s="16"/>
      <c r="K119" s="16"/>
      <c r="L119" s="16"/>
      <c r="M119" s="16"/>
      <c r="N119" s="16"/>
      <c r="O119" s="16"/>
      <c r="P119" s="16"/>
    </row>
    <row r="120" spans="1:16" x14ac:dyDescent="0.2">
      <c r="A120" s="16"/>
      <c r="B120" s="16"/>
      <c r="C120" s="246" t="s">
        <v>15</v>
      </c>
      <c r="D120" s="246"/>
      <c r="E120" s="246"/>
      <c r="F120" s="246"/>
      <c r="G120" s="246"/>
      <c r="H120" s="246"/>
      <c r="I120" s="16"/>
      <c r="J120" s="16"/>
      <c r="K120" s="16"/>
      <c r="L120" s="16"/>
      <c r="M120" s="16"/>
      <c r="N120" s="16"/>
      <c r="O120" s="16"/>
      <c r="P120" s="16"/>
    </row>
    <row r="121" spans="1:16" x14ac:dyDescent="0.2">
      <c r="A121" s="16"/>
      <c r="B121" s="16"/>
      <c r="C121" s="16"/>
      <c r="D121" s="16"/>
      <c r="E121" s="16"/>
      <c r="F121" s="16"/>
      <c r="G121" s="16"/>
      <c r="H121" s="16"/>
      <c r="I121" s="16"/>
      <c r="J121" s="16"/>
      <c r="K121" s="16"/>
      <c r="L121" s="16"/>
      <c r="M121" s="16"/>
      <c r="N121" s="16"/>
      <c r="O121" s="16"/>
      <c r="P121" s="16"/>
    </row>
    <row r="122" spans="1:16" x14ac:dyDescent="0.2">
      <c r="A122" s="262" t="str">
        <f>'Kops n'!A38:D38</f>
        <v>Tāme sastādīta 2024. gada 28. martā</v>
      </c>
      <c r="B122" s="263"/>
      <c r="C122" s="263"/>
      <c r="D122" s="263"/>
      <c r="E122" s="16"/>
      <c r="F122" s="16"/>
      <c r="G122" s="16"/>
      <c r="H122" s="16"/>
      <c r="I122" s="16"/>
      <c r="J122" s="16"/>
      <c r="K122" s="16"/>
      <c r="L122" s="16"/>
      <c r="M122" s="16"/>
      <c r="N122" s="16"/>
      <c r="O122" s="16"/>
      <c r="P122" s="16"/>
    </row>
    <row r="123" spans="1:16" x14ac:dyDescent="0.2">
      <c r="A123" s="16"/>
      <c r="B123" s="16"/>
      <c r="C123" s="16"/>
      <c r="D123" s="16"/>
      <c r="E123" s="16"/>
      <c r="F123" s="16"/>
      <c r="G123" s="16"/>
      <c r="H123" s="16"/>
      <c r="I123" s="16"/>
      <c r="J123" s="16"/>
      <c r="K123" s="16"/>
      <c r="L123" s="16"/>
      <c r="M123" s="16"/>
      <c r="N123" s="16"/>
      <c r="O123" s="16"/>
      <c r="P123" s="16"/>
    </row>
    <row r="124" spans="1:16" x14ac:dyDescent="0.2">
      <c r="A124" s="1" t="s">
        <v>41</v>
      </c>
      <c r="B124" s="16"/>
      <c r="C124" s="320">
        <f>'Kops c'!C40:H40</f>
        <v>0</v>
      </c>
      <c r="D124" s="320"/>
      <c r="E124" s="320"/>
      <c r="F124" s="320"/>
      <c r="G124" s="320"/>
      <c r="H124" s="320"/>
      <c r="I124" s="16"/>
      <c r="J124" s="16"/>
      <c r="K124" s="16"/>
      <c r="L124" s="16"/>
      <c r="M124" s="16"/>
      <c r="N124" s="16"/>
      <c r="O124" s="16"/>
      <c r="P124" s="16"/>
    </row>
    <row r="125" spans="1:16" x14ac:dyDescent="0.2">
      <c r="A125" s="16"/>
      <c r="B125" s="16"/>
      <c r="C125" s="246" t="s">
        <v>15</v>
      </c>
      <c r="D125" s="246"/>
      <c r="E125" s="246"/>
      <c r="F125" s="246"/>
      <c r="G125" s="246"/>
      <c r="H125" s="246"/>
      <c r="I125" s="16"/>
      <c r="J125" s="16"/>
      <c r="K125" s="16"/>
      <c r="L125" s="16"/>
      <c r="M125" s="16"/>
      <c r="N125" s="16"/>
      <c r="O125" s="16"/>
      <c r="P125" s="16"/>
    </row>
    <row r="126" spans="1:16" x14ac:dyDescent="0.2">
      <c r="A126" s="16"/>
      <c r="B126" s="16"/>
      <c r="C126" s="16"/>
      <c r="D126" s="16"/>
      <c r="E126" s="16"/>
      <c r="F126" s="16"/>
      <c r="G126" s="16"/>
      <c r="H126" s="16"/>
      <c r="I126" s="16"/>
      <c r="J126" s="16"/>
      <c r="K126" s="16"/>
      <c r="L126" s="16"/>
      <c r="M126" s="16"/>
      <c r="N126" s="16"/>
      <c r="O126" s="16"/>
      <c r="P126" s="16"/>
    </row>
    <row r="127" spans="1:16" x14ac:dyDescent="0.2">
      <c r="A127" s="78" t="s">
        <v>16</v>
      </c>
      <c r="B127" s="42"/>
      <c r="C127" s="85">
        <f>'Kops c'!C43</f>
        <v>0</v>
      </c>
      <c r="D127" s="42"/>
      <c r="E127" s="16"/>
      <c r="F127" s="16"/>
      <c r="G127" s="16"/>
      <c r="H127" s="16"/>
      <c r="I127" s="16"/>
      <c r="J127" s="16"/>
      <c r="K127" s="16"/>
      <c r="L127" s="16"/>
      <c r="M127" s="16"/>
      <c r="N127" s="16"/>
      <c r="O127" s="16"/>
      <c r="P127" s="16"/>
    </row>
    <row r="128" spans="1:16" x14ac:dyDescent="0.2">
      <c r="A128" s="16"/>
      <c r="B128" s="16"/>
      <c r="C128" s="16"/>
      <c r="D128" s="16"/>
      <c r="E128" s="16"/>
      <c r="F128" s="16"/>
      <c r="G128" s="16"/>
      <c r="H128" s="16"/>
      <c r="I128" s="16"/>
      <c r="J128" s="16"/>
      <c r="K128" s="16"/>
      <c r="L128" s="16"/>
      <c r="M128" s="16"/>
      <c r="N128" s="16"/>
      <c r="O128" s="16"/>
      <c r="P12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25:H125"/>
    <mergeCell ref="L12:P12"/>
    <mergeCell ref="A116:K116"/>
    <mergeCell ref="C119:H119"/>
    <mergeCell ref="C120:H120"/>
    <mergeCell ref="A122:D122"/>
    <mergeCell ref="C124:H124"/>
  </mergeCells>
  <conditionalFormatting sqref="A116:K116">
    <cfRule type="containsText" dxfId="219" priority="3" operator="containsText" text="Tiešās izmaksas kopā, t. sk. darba devēja sociālais nodoklis __.__% ">
      <formula>NOT(ISERROR(SEARCH("Tiešās izmaksas kopā, t. sk. darba devēja sociālais nodoklis __.__% ",A116)))</formula>
    </cfRule>
  </conditionalFormatting>
  <conditionalFormatting sqref="A14:P115">
    <cfRule type="cellIs" dxfId="218" priority="1" operator="equal">
      <formula>0</formula>
    </cfRule>
  </conditionalFormatting>
  <conditionalFormatting sqref="C2:I2 D5:L8 N9:O9 L116:P116 C119:H119 C124:H124 C127">
    <cfRule type="cellIs" dxfId="217"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2:C36"/>
  <sheetViews>
    <sheetView workbookViewId="0">
      <selection activeCell="A36" sqref="A36"/>
    </sheetView>
  </sheetViews>
  <sheetFormatPr defaultRowHeight="10.199999999999999" x14ac:dyDescent="0.2"/>
  <cols>
    <col min="1" max="1" width="16.88671875" style="1" customWidth="1"/>
    <col min="2" max="2" width="43.44140625" style="1" customWidth="1"/>
    <col min="3" max="3" width="22.44140625" style="1" customWidth="1"/>
    <col min="4" max="184" width="9.109375" style="1"/>
    <col min="185" max="185" width="1.44140625" style="1" customWidth="1"/>
    <col min="186" max="186" width="2.109375" style="1" customWidth="1"/>
    <col min="187" max="187" width="16.88671875" style="1" customWidth="1"/>
    <col min="188" max="188" width="43.44140625" style="1" customWidth="1"/>
    <col min="189" max="189" width="22.44140625" style="1" customWidth="1"/>
    <col min="190" max="190" width="9.109375" style="1"/>
    <col min="191" max="191" width="13.88671875" style="1" bestFit="1" customWidth="1"/>
    <col min="192" max="440" width="9.109375" style="1"/>
    <col min="441" max="441" width="1.44140625" style="1" customWidth="1"/>
    <col min="442" max="442" width="2.109375" style="1" customWidth="1"/>
    <col min="443" max="443" width="16.88671875" style="1" customWidth="1"/>
    <col min="444" max="444" width="43.44140625" style="1" customWidth="1"/>
    <col min="445" max="445" width="22.44140625" style="1" customWidth="1"/>
    <col min="446" max="446" width="9.109375" style="1"/>
    <col min="447" max="447" width="13.88671875" style="1" bestFit="1" customWidth="1"/>
    <col min="448" max="696" width="9.109375" style="1"/>
    <col min="697" max="697" width="1.44140625" style="1" customWidth="1"/>
    <col min="698" max="698" width="2.109375" style="1" customWidth="1"/>
    <col min="699" max="699" width="16.88671875" style="1" customWidth="1"/>
    <col min="700" max="700" width="43.44140625" style="1" customWidth="1"/>
    <col min="701" max="701" width="22.44140625" style="1" customWidth="1"/>
    <col min="702" max="702" width="9.109375" style="1"/>
    <col min="703" max="703" width="13.88671875" style="1" bestFit="1" customWidth="1"/>
    <col min="704" max="952" width="9.109375" style="1"/>
    <col min="953" max="953" width="1.44140625" style="1" customWidth="1"/>
    <col min="954" max="954" width="2.109375" style="1" customWidth="1"/>
    <col min="955" max="955" width="16.88671875" style="1" customWidth="1"/>
    <col min="956" max="956" width="43.44140625" style="1" customWidth="1"/>
    <col min="957" max="957" width="22.44140625" style="1" customWidth="1"/>
    <col min="958" max="958" width="9.109375" style="1"/>
    <col min="959" max="959" width="13.88671875" style="1" bestFit="1" customWidth="1"/>
    <col min="960" max="1208" width="9.109375" style="1"/>
    <col min="1209" max="1209" width="1.44140625" style="1" customWidth="1"/>
    <col min="1210" max="1210" width="2.109375" style="1" customWidth="1"/>
    <col min="1211" max="1211" width="16.88671875" style="1" customWidth="1"/>
    <col min="1212" max="1212" width="43.44140625" style="1" customWidth="1"/>
    <col min="1213" max="1213" width="22.44140625" style="1" customWidth="1"/>
    <col min="1214" max="1214" width="9.109375" style="1"/>
    <col min="1215" max="1215" width="13.88671875" style="1" bestFit="1" customWidth="1"/>
    <col min="1216" max="1464" width="9.109375" style="1"/>
    <col min="1465" max="1465" width="1.44140625" style="1" customWidth="1"/>
    <col min="1466" max="1466" width="2.109375" style="1" customWidth="1"/>
    <col min="1467" max="1467" width="16.88671875" style="1" customWidth="1"/>
    <col min="1468" max="1468" width="43.44140625" style="1" customWidth="1"/>
    <col min="1469" max="1469" width="22.44140625" style="1" customWidth="1"/>
    <col min="1470" max="1470" width="9.109375" style="1"/>
    <col min="1471" max="1471" width="13.88671875" style="1" bestFit="1" customWidth="1"/>
    <col min="1472" max="1720" width="9.109375" style="1"/>
    <col min="1721" max="1721" width="1.44140625" style="1" customWidth="1"/>
    <col min="1722" max="1722" width="2.109375" style="1" customWidth="1"/>
    <col min="1723" max="1723" width="16.88671875" style="1" customWidth="1"/>
    <col min="1724" max="1724" width="43.44140625" style="1" customWidth="1"/>
    <col min="1725" max="1725" width="22.44140625" style="1" customWidth="1"/>
    <col min="1726" max="1726" width="9.109375" style="1"/>
    <col min="1727" max="1727" width="13.88671875" style="1" bestFit="1" customWidth="1"/>
    <col min="1728" max="1976" width="9.109375" style="1"/>
    <col min="1977" max="1977" width="1.44140625" style="1" customWidth="1"/>
    <col min="1978" max="1978" width="2.109375" style="1" customWidth="1"/>
    <col min="1979" max="1979" width="16.88671875" style="1" customWidth="1"/>
    <col min="1980" max="1980" width="43.44140625" style="1" customWidth="1"/>
    <col min="1981" max="1981" width="22.44140625" style="1" customWidth="1"/>
    <col min="1982" max="1982" width="9.109375" style="1"/>
    <col min="1983" max="1983" width="13.88671875" style="1" bestFit="1" customWidth="1"/>
    <col min="1984" max="2232" width="9.109375" style="1"/>
    <col min="2233" max="2233" width="1.44140625" style="1" customWidth="1"/>
    <col min="2234" max="2234" width="2.109375" style="1" customWidth="1"/>
    <col min="2235" max="2235" width="16.88671875" style="1" customWidth="1"/>
    <col min="2236" max="2236" width="43.44140625" style="1" customWidth="1"/>
    <col min="2237" max="2237" width="22.44140625" style="1" customWidth="1"/>
    <col min="2238" max="2238" width="9.109375" style="1"/>
    <col min="2239" max="2239" width="13.88671875" style="1" bestFit="1" customWidth="1"/>
    <col min="2240" max="2488" width="9.109375" style="1"/>
    <col min="2489" max="2489" width="1.44140625" style="1" customWidth="1"/>
    <col min="2490" max="2490" width="2.109375" style="1" customWidth="1"/>
    <col min="2491" max="2491" width="16.88671875" style="1" customWidth="1"/>
    <col min="2492" max="2492" width="43.44140625" style="1" customWidth="1"/>
    <col min="2493" max="2493" width="22.44140625" style="1" customWidth="1"/>
    <col min="2494" max="2494" width="9.109375" style="1"/>
    <col min="2495" max="2495" width="13.88671875" style="1" bestFit="1" customWidth="1"/>
    <col min="2496" max="2744" width="9.109375" style="1"/>
    <col min="2745" max="2745" width="1.44140625" style="1" customWidth="1"/>
    <col min="2746" max="2746" width="2.109375" style="1" customWidth="1"/>
    <col min="2747" max="2747" width="16.88671875" style="1" customWidth="1"/>
    <col min="2748" max="2748" width="43.44140625" style="1" customWidth="1"/>
    <col min="2749" max="2749" width="22.44140625" style="1" customWidth="1"/>
    <col min="2750" max="2750" width="9.109375" style="1"/>
    <col min="2751" max="2751" width="13.88671875" style="1" bestFit="1" customWidth="1"/>
    <col min="2752" max="3000" width="9.109375" style="1"/>
    <col min="3001" max="3001" width="1.44140625" style="1" customWidth="1"/>
    <col min="3002" max="3002" width="2.109375" style="1" customWidth="1"/>
    <col min="3003" max="3003" width="16.88671875" style="1" customWidth="1"/>
    <col min="3004" max="3004" width="43.44140625" style="1" customWidth="1"/>
    <col min="3005" max="3005" width="22.44140625" style="1" customWidth="1"/>
    <col min="3006" max="3006" width="9.109375" style="1"/>
    <col min="3007" max="3007" width="13.88671875" style="1" bestFit="1" customWidth="1"/>
    <col min="3008" max="3256" width="9.109375" style="1"/>
    <col min="3257" max="3257" width="1.44140625" style="1" customWidth="1"/>
    <col min="3258" max="3258" width="2.109375" style="1" customWidth="1"/>
    <col min="3259" max="3259" width="16.88671875" style="1" customWidth="1"/>
    <col min="3260" max="3260" width="43.44140625" style="1" customWidth="1"/>
    <col min="3261" max="3261" width="22.44140625" style="1" customWidth="1"/>
    <col min="3262" max="3262" width="9.109375" style="1"/>
    <col min="3263" max="3263" width="13.88671875" style="1" bestFit="1" customWidth="1"/>
    <col min="3264" max="3512" width="9.109375" style="1"/>
    <col min="3513" max="3513" width="1.44140625" style="1" customWidth="1"/>
    <col min="3514" max="3514" width="2.109375" style="1" customWidth="1"/>
    <col min="3515" max="3515" width="16.88671875" style="1" customWidth="1"/>
    <col min="3516" max="3516" width="43.44140625" style="1" customWidth="1"/>
    <col min="3517" max="3517" width="22.44140625" style="1" customWidth="1"/>
    <col min="3518" max="3518" width="9.109375" style="1"/>
    <col min="3519" max="3519" width="13.88671875" style="1" bestFit="1" customWidth="1"/>
    <col min="3520" max="3768" width="9.109375" style="1"/>
    <col min="3769" max="3769" width="1.44140625" style="1" customWidth="1"/>
    <col min="3770" max="3770" width="2.109375" style="1" customWidth="1"/>
    <col min="3771" max="3771" width="16.88671875" style="1" customWidth="1"/>
    <col min="3772" max="3772" width="43.44140625" style="1" customWidth="1"/>
    <col min="3773" max="3773" width="22.44140625" style="1" customWidth="1"/>
    <col min="3774" max="3774" width="9.109375" style="1"/>
    <col min="3775" max="3775" width="13.88671875" style="1" bestFit="1" customWidth="1"/>
    <col min="3776" max="4024" width="9.109375" style="1"/>
    <col min="4025" max="4025" width="1.44140625" style="1" customWidth="1"/>
    <col min="4026" max="4026" width="2.109375" style="1" customWidth="1"/>
    <col min="4027" max="4027" width="16.88671875" style="1" customWidth="1"/>
    <col min="4028" max="4028" width="43.44140625" style="1" customWidth="1"/>
    <col min="4029" max="4029" width="22.44140625" style="1" customWidth="1"/>
    <col min="4030" max="4030" width="9.109375" style="1"/>
    <col min="4031" max="4031" width="13.88671875" style="1" bestFit="1" customWidth="1"/>
    <col min="4032" max="4280" width="9.109375" style="1"/>
    <col min="4281" max="4281" width="1.44140625" style="1" customWidth="1"/>
    <col min="4282" max="4282" width="2.109375" style="1" customWidth="1"/>
    <col min="4283" max="4283" width="16.88671875" style="1" customWidth="1"/>
    <col min="4284" max="4284" width="43.44140625" style="1" customWidth="1"/>
    <col min="4285" max="4285" width="22.44140625" style="1" customWidth="1"/>
    <col min="4286" max="4286" width="9.109375" style="1"/>
    <col min="4287" max="4287" width="13.88671875" style="1" bestFit="1" customWidth="1"/>
    <col min="4288" max="4536" width="9.109375" style="1"/>
    <col min="4537" max="4537" width="1.44140625" style="1" customWidth="1"/>
    <col min="4538" max="4538" width="2.109375" style="1" customWidth="1"/>
    <col min="4539" max="4539" width="16.88671875" style="1" customWidth="1"/>
    <col min="4540" max="4540" width="43.44140625" style="1" customWidth="1"/>
    <col min="4541" max="4541" width="22.44140625" style="1" customWidth="1"/>
    <col min="4542" max="4542" width="9.109375" style="1"/>
    <col min="4543" max="4543" width="13.88671875" style="1" bestFit="1" customWidth="1"/>
    <col min="4544" max="4792" width="9.109375" style="1"/>
    <col min="4793" max="4793" width="1.44140625" style="1" customWidth="1"/>
    <col min="4794" max="4794" width="2.109375" style="1" customWidth="1"/>
    <col min="4795" max="4795" width="16.88671875" style="1" customWidth="1"/>
    <col min="4796" max="4796" width="43.44140625" style="1" customWidth="1"/>
    <col min="4797" max="4797" width="22.44140625" style="1" customWidth="1"/>
    <col min="4798" max="4798" width="9.109375" style="1"/>
    <col min="4799" max="4799" width="13.88671875" style="1" bestFit="1" customWidth="1"/>
    <col min="4800" max="5048" width="9.109375" style="1"/>
    <col min="5049" max="5049" width="1.44140625" style="1" customWidth="1"/>
    <col min="5050" max="5050" width="2.109375" style="1" customWidth="1"/>
    <col min="5051" max="5051" width="16.88671875" style="1" customWidth="1"/>
    <col min="5052" max="5052" width="43.44140625" style="1" customWidth="1"/>
    <col min="5053" max="5053" width="22.44140625" style="1" customWidth="1"/>
    <col min="5054" max="5054" width="9.109375" style="1"/>
    <col min="5055" max="5055" width="13.88671875" style="1" bestFit="1" customWidth="1"/>
    <col min="5056" max="5304" width="9.109375" style="1"/>
    <col min="5305" max="5305" width="1.44140625" style="1" customWidth="1"/>
    <col min="5306" max="5306" width="2.109375" style="1" customWidth="1"/>
    <col min="5307" max="5307" width="16.88671875" style="1" customWidth="1"/>
    <col min="5308" max="5308" width="43.44140625" style="1" customWidth="1"/>
    <col min="5309" max="5309" width="22.44140625" style="1" customWidth="1"/>
    <col min="5310" max="5310" width="9.109375" style="1"/>
    <col min="5311" max="5311" width="13.88671875" style="1" bestFit="1" customWidth="1"/>
    <col min="5312" max="5560" width="9.109375" style="1"/>
    <col min="5561" max="5561" width="1.44140625" style="1" customWidth="1"/>
    <col min="5562" max="5562" width="2.109375" style="1" customWidth="1"/>
    <col min="5563" max="5563" width="16.88671875" style="1" customWidth="1"/>
    <col min="5564" max="5564" width="43.44140625" style="1" customWidth="1"/>
    <col min="5565" max="5565" width="22.44140625" style="1" customWidth="1"/>
    <col min="5566" max="5566" width="9.109375" style="1"/>
    <col min="5567" max="5567" width="13.88671875" style="1" bestFit="1" customWidth="1"/>
    <col min="5568" max="5816" width="9.109375" style="1"/>
    <col min="5817" max="5817" width="1.44140625" style="1" customWidth="1"/>
    <col min="5818" max="5818" width="2.109375" style="1" customWidth="1"/>
    <col min="5819" max="5819" width="16.88671875" style="1" customWidth="1"/>
    <col min="5820" max="5820" width="43.44140625" style="1" customWidth="1"/>
    <col min="5821" max="5821" width="22.44140625" style="1" customWidth="1"/>
    <col min="5822" max="5822" width="9.109375" style="1"/>
    <col min="5823" max="5823" width="13.88671875" style="1" bestFit="1" customWidth="1"/>
    <col min="5824" max="6072" width="9.109375" style="1"/>
    <col min="6073" max="6073" width="1.44140625" style="1" customWidth="1"/>
    <col min="6074" max="6074" width="2.109375" style="1" customWidth="1"/>
    <col min="6075" max="6075" width="16.88671875" style="1" customWidth="1"/>
    <col min="6076" max="6076" width="43.44140625" style="1" customWidth="1"/>
    <col min="6077" max="6077" width="22.44140625" style="1" customWidth="1"/>
    <col min="6078" max="6078" width="9.109375" style="1"/>
    <col min="6079" max="6079" width="13.88671875" style="1" bestFit="1" customWidth="1"/>
    <col min="6080" max="6328" width="9.109375" style="1"/>
    <col min="6329" max="6329" width="1.44140625" style="1" customWidth="1"/>
    <col min="6330" max="6330" width="2.109375" style="1" customWidth="1"/>
    <col min="6331" max="6331" width="16.88671875" style="1" customWidth="1"/>
    <col min="6332" max="6332" width="43.44140625" style="1" customWidth="1"/>
    <col min="6333" max="6333" width="22.44140625" style="1" customWidth="1"/>
    <col min="6334" max="6334" width="9.109375" style="1"/>
    <col min="6335" max="6335" width="13.88671875" style="1" bestFit="1" customWidth="1"/>
    <col min="6336" max="6584" width="9.109375" style="1"/>
    <col min="6585" max="6585" width="1.44140625" style="1" customWidth="1"/>
    <col min="6586" max="6586" width="2.109375" style="1" customWidth="1"/>
    <col min="6587" max="6587" width="16.88671875" style="1" customWidth="1"/>
    <col min="6588" max="6588" width="43.44140625" style="1" customWidth="1"/>
    <col min="6589" max="6589" width="22.44140625" style="1" customWidth="1"/>
    <col min="6590" max="6590" width="9.109375" style="1"/>
    <col min="6591" max="6591" width="13.88671875" style="1" bestFit="1" customWidth="1"/>
    <col min="6592" max="6840" width="9.109375" style="1"/>
    <col min="6841" max="6841" width="1.44140625" style="1" customWidth="1"/>
    <col min="6842" max="6842" width="2.109375" style="1" customWidth="1"/>
    <col min="6843" max="6843" width="16.88671875" style="1" customWidth="1"/>
    <col min="6844" max="6844" width="43.44140625" style="1" customWidth="1"/>
    <col min="6845" max="6845" width="22.44140625" style="1" customWidth="1"/>
    <col min="6846" max="6846" width="9.109375" style="1"/>
    <col min="6847" max="6847" width="13.88671875" style="1" bestFit="1" customWidth="1"/>
    <col min="6848" max="7096" width="9.109375" style="1"/>
    <col min="7097" max="7097" width="1.44140625" style="1" customWidth="1"/>
    <col min="7098" max="7098" width="2.109375" style="1" customWidth="1"/>
    <col min="7099" max="7099" width="16.88671875" style="1" customWidth="1"/>
    <col min="7100" max="7100" width="43.44140625" style="1" customWidth="1"/>
    <col min="7101" max="7101" width="22.44140625" style="1" customWidth="1"/>
    <col min="7102" max="7102" width="9.109375" style="1"/>
    <col min="7103" max="7103" width="13.88671875" style="1" bestFit="1" customWidth="1"/>
    <col min="7104" max="7352" width="9.109375" style="1"/>
    <col min="7353" max="7353" width="1.44140625" style="1" customWidth="1"/>
    <col min="7354" max="7354" width="2.109375" style="1" customWidth="1"/>
    <col min="7355" max="7355" width="16.88671875" style="1" customWidth="1"/>
    <col min="7356" max="7356" width="43.44140625" style="1" customWidth="1"/>
    <col min="7357" max="7357" width="22.44140625" style="1" customWidth="1"/>
    <col min="7358" max="7358" width="9.109375" style="1"/>
    <col min="7359" max="7359" width="13.88671875" style="1" bestFit="1" customWidth="1"/>
    <col min="7360" max="7608" width="9.109375" style="1"/>
    <col min="7609" max="7609" width="1.44140625" style="1" customWidth="1"/>
    <col min="7610" max="7610" width="2.109375" style="1" customWidth="1"/>
    <col min="7611" max="7611" width="16.88671875" style="1" customWidth="1"/>
    <col min="7612" max="7612" width="43.44140625" style="1" customWidth="1"/>
    <col min="7613" max="7613" width="22.44140625" style="1" customWidth="1"/>
    <col min="7614" max="7614" width="9.109375" style="1"/>
    <col min="7615" max="7615" width="13.88671875" style="1" bestFit="1" customWidth="1"/>
    <col min="7616" max="7864" width="9.109375" style="1"/>
    <col min="7865" max="7865" width="1.44140625" style="1" customWidth="1"/>
    <col min="7866" max="7866" width="2.109375" style="1" customWidth="1"/>
    <col min="7867" max="7867" width="16.88671875" style="1" customWidth="1"/>
    <col min="7868" max="7868" width="43.44140625" style="1" customWidth="1"/>
    <col min="7869" max="7869" width="22.44140625" style="1" customWidth="1"/>
    <col min="7870" max="7870" width="9.109375" style="1"/>
    <col min="7871" max="7871" width="13.88671875" style="1" bestFit="1" customWidth="1"/>
    <col min="7872" max="8120" width="9.109375" style="1"/>
    <col min="8121" max="8121" width="1.44140625" style="1" customWidth="1"/>
    <col min="8122" max="8122" width="2.109375" style="1" customWidth="1"/>
    <col min="8123" max="8123" width="16.88671875" style="1" customWidth="1"/>
    <col min="8124" max="8124" width="43.44140625" style="1" customWidth="1"/>
    <col min="8125" max="8125" width="22.44140625" style="1" customWidth="1"/>
    <col min="8126" max="8126" width="9.109375" style="1"/>
    <col min="8127" max="8127" width="13.88671875" style="1" bestFit="1" customWidth="1"/>
    <col min="8128" max="8376" width="9.109375" style="1"/>
    <col min="8377" max="8377" width="1.44140625" style="1" customWidth="1"/>
    <col min="8378" max="8378" width="2.109375" style="1" customWidth="1"/>
    <col min="8379" max="8379" width="16.88671875" style="1" customWidth="1"/>
    <col min="8380" max="8380" width="43.44140625" style="1" customWidth="1"/>
    <col min="8381" max="8381" width="22.44140625" style="1" customWidth="1"/>
    <col min="8382" max="8382" width="9.109375" style="1"/>
    <col min="8383" max="8383" width="13.88671875" style="1" bestFit="1" customWidth="1"/>
    <col min="8384" max="8632" width="9.109375" style="1"/>
    <col min="8633" max="8633" width="1.44140625" style="1" customWidth="1"/>
    <col min="8634" max="8634" width="2.109375" style="1" customWidth="1"/>
    <col min="8635" max="8635" width="16.88671875" style="1" customWidth="1"/>
    <col min="8636" max="8636" width="43.44140625" style="1" customWidth="1"/>
    <col min="8637" max="8637" width="22.44140625" style="1" customWidth="1"/>
    <col min="8638" max="8638" width="9.109375" style="1"/>
    <col min="8639" max="8639" width="13.88671875" style="1" bestFit="1" customWidth="1"/>
    <col min="8640" max="8888" width="9.109375" style="1"/>
    <col min="8889" max="8889" width="1.44140625" style="1" customWidth="1"/>
    <col min="8890" max="8890" width="2.109375" style="1" customWidth="1"/>
    <col min="8891" max="8891" width="16.88671875" style="1" customWidth="1"/>
    <col min="8892" max="8892" width="43.44140625" style="1" customWidth="1"/>
    <col min="8893" max="8893" width="22.44140625" style="1" customWidth="1"/>
    <col min="8894" max="8894" width="9.109375" style="1"/>
    <col min="8895" max="8895" width="13.88671875" style="1" bestFit="1" customWidth="1"/>
    <col min="8896" max="9144" width="9.109375" style="1"/>
    <col min="9145" max="9145" width="1.44140625" style="1" customWidth="1"/>
    <col min="9146" max="9146" width="2.109375" style="1" customWidth="1"/>
    <col min="9147" max="9147" width="16.88671875" style="1" customWidth="1"/>
    <col min="9148" max="9148" width="43.44140625" style="1" customWidth="1"/>
    <col min="9149" max="9149" width="22.44140625" style="1" customWidth="1"/>
    <col min="9150" max="9150" width="9.109375" style="1"/>
    <col min="9151" max="9151" width="13.88671875" style="1" bestFit="1" customWidth="1"/>
    <col min="9152" max="9400" width="9.109375" style="1"/>
    <col min="9401" max="9401" width="1.44140625" style="1" customWidth="1"/>
    <col min="9402" max="9402" width="2.109375" style="1" customWidth="1"/>
    <col min="9403" max="9403" width="16.88671875" style="1" customWidth="1"/>
    <col min="9404" max="9404" width="43.44140625" style="1" customWidth="1"/>
    <col min="9405" max="9405" width="22.44140625" style="1" customWidth="1"/>
    <col min="9406" max="9406" width="9.109375" style="1"/>
    <col min="9407" max="9407" width="13.88671875" style="1" bestFit="1" customWidth="1"/>
    <col min="9408" max="9656" width="9.109375" style="1"/>
    <col min="9657" max="9657" width="1.44140625" style="1" customWidth="1"/>
    <col min="9658" max="9658" width="2.109375" style="1" customWidth="1"/>
    <col min="9659" max="9659" width="16.88671875" style="1" customWidth="1"/>
    <col min="9660" max="9660" width="43.44140625" style="1" customWidth="1"/>
    <col min="9661" max="9661" width="22.44140625" style="1" customWidth="1"/>
    <col min="9662" max="9662" width="9.109375" style="1"/>
    <col min="9663" max="9663" width="13.88671875" style="1" bestFit="1" customWidth="1"/>
    <col min="9664" max="9912" width="9.109375" style="1"/>
    <col min="9913" max="9913" width="1.44140625" style="1" customWidth="1"/>
    <col min="9914" max="9914" width="2.109375" style="1" customWidth="1"/>
    <col min="9915" max="9915" width="16.88671875" style="1" customWidth="1"/>
    <col min="9916" max="9916" width="43.44140625" style="1" customWidth="1"/>
    <col min="9917" max="9917" width="22.44140625" style="1" customWidth="1"/>
    <col min="9918" max="9918" width="9.109375" style="1"/>
    <col min="9919" max="9919" width="13.88671875" style="1" bestFit="1" customWidth="1"/>
    <col min="9920" max="10168" width="9.109375" style="1"/>
    <col min="10169" max="10169" width="1.44140625" style="1" customWidth="1"/>
    <col min="10170" max="10170" width="2.109375" style="1" customWidth="1"/>
    <col min="10171" max="10171" width="16.88671875" style="1" customWidth="1"/>
    <col min="10172" max="10172" width="43.44140625" style="1" customWidth="1"/>
    <col min="10173" max="10173" width="22.44140625" style="1" customWidth="1"/>
    <col min="10174" max="10174" width="9.109375" style="1"/>
    <col min="10175" max="10175" width="13.88671875" style="1" bestFit="1" customWidth="1"/>
    <col min="10176" max="10424" width="9.109375" style="1"/>
    <col min="10425" max="10425" width="1.44140625" style="1" customWidth="1"/>
    <col min="10426" max="10426" width="2.109375" style="1" customWidth="1"/>
    <col min="10427" max="10427" width="16.88671875" style="1" customWidth="1"/>
    <col min="10428" max="10428" width="43.44140625" style="1" customWidth="1"/>
    <col min="10429" max="10429" width="22.44140625" style="1" customWidth="1"/>
    <col min="10430" max="10430" width="9.109375" style="1"/>
    <col min="10431" max="10431" width="13.88671875" style="1" bestFit="1" customWidth="1"/>
    <col min="10432" max="10680" width="9.109375" style="1"/>
    <col min="10681" max="10681" width="1.44140625" style="1" customWidth="1"/>
    <col min="10682" max="10682" width="2.109375" style="1" customWidth="1"/>
    <col min="10683" max="10683" width="16.88671875" style="1" customWidth="1"/>
    <col min="10684" max="10684" width="43.44140625" style="1" customWidth="1"/>
    <col min="10685" max="10685" width="22.44140625" style="1" customWidth="1"/>
    <col min="10686" max="10686" width="9.109375" style="1"/>
    <col min="10687" max="10687" width="13.88671875" style="1" bestFit="1" customWidth="1"/>
    <col min="10688" max="10936" width="9.109375" style="1"/>
    <col min="10937" max="10937" width="1.44140625" style="1" customWidth="1"/>
    <col min="10938" max="10938" width="2.109375" style="1" customWidth="1"/>
    <col min="10939" max="10939" width="16.88671875" style="1" customWidth="1"/>
    <col min="10940" max="10940" width="43.44140625" style="1" customWidth="1"/>
    <col min="10941" max="10941" width="22.44140625" style="1" customWidth="1"/>
    <col min="10942" max="10942" width="9.109375" style="1"/>
    <col min="10943" max="10943" width="13.88671875" style="1" bestFit="1" customWidth="1"/>
    <col min="10944" max="11192" width="9.109375" style="1"/>
    <col min="11193" max="11193" width="1.44140625" style="1" customWidth="1"/>
    <col min="11194" max="11194" width="2.109375" style="1" customWidth="1"/>
    <col min="11195" max="11195" width="16.88671875" style="1" customWidth="1"/>
    <col min="11196" max="11196" width="43.44140625" style="1" customWidth="1"/>
    <col min="11197" max="11197" width="22.44140625" style="1" customWidth="1"/>
    <col min="11198" max="11198" width="9.109375" style="1"/>
    <col min="11199" max="11199" width="13.88671875" style="1" bestFit="1" customWidth="1"/>
    <col min="11200" max="11448" width="9.109375" style="1"/>
    <col min="11449" max="11449" width="1.44140625" style="1" customWidth="1"/>
    <col min="11450" max="11450" width="2.109375" style="1" customWidth="1"/>
    <col min="11451" max="11451" width="16.88671875" style="1" customWidth="1"/>
    <col min="11452" max="11452" width="43.44140625" style="1" customWidth="1"/>
    <col min="11453" max="11453" width="22.44140625" style="1" customWidth="1"/>
    <col min="11454" max="11454" width="9.109375" style="1"/>
    <col min="11455" max="11455" width="13.88671875" style="1" bestFit="1" customWidth="1"/>
    <col min="11456" max="11704" width="9.109375" style="1"/>
    <col min="11705" max="11705" width="1.44140625" style="1" customWidth="1"/>
    <col min="11706" max="11706" width="2.109375" style="1" customWidth="1"/>
    <col min="11707" max="11707" width="16.88671875" style="1" customWidth="1"/>
    <col min="11708" max="11708" width="43.44140625" style="1" customWidth="1"/>
    <col min="11709" max="11709" width="22.44140625" style="1" customWidth="1"/>
    <col min="11710" max="11710" width="9.109375" style="1"/>
    <col min="11711" max="11711" width="13.88671875" style="1" bestFit="1" customWidth="1"/>
    <col min="11712" max="11960" width="9.109375" style="1"/>
    <col min="11961" max="11961" width="1.44140625" style="1" customWidth="1"/>
    <col min="11962" max="11962" width="2.109375" style="1" customWidth="1"/>
    <col min="11963" max="11963" width="16.88671875" style="1" customWidth="1"/>
    <col min="11964" max="11964" width="43.44140625" style="1" customWidth="1"/>
    <col min="11965" max="11965" width="22.44140625" style="1" customWidth="1"/>
    <col min="11966" max="11966" width="9.109375" style="1"/>
    <col min="11967" max="11967" width="13.88671875" style="1" bestFit="1" customWidth="1"/>
    <col min="11968" max="12216" width="9.109375" style="1"/>
    <col min="12217" max="12217" width="1.44140625" style="1" customWidth="1"/>
    <col min="12218" max="12218" width="2.109375" style="1" customWidth="1"/>
    <col min="12219" max="12219" width="16.88671875" style="1" customWidth="1"/>
    <col min="12220" max="12220" width="43.44140625" style="1" customWidth="1"/>
    <col min="12221" max="12221" width="22.44140625" style="1" customWidth="1"/>
    <col min="12222" max="12222" width="9.109375" style="1"/>
    <col min="12223" max="12223" width="13.88671875" style="1" bestFit="1" customWidth="1"/>
    <col min="12224" max="12472" width="9.109375" style="1"/>
    <col min="12473" max="12473" width="1.44140625" style="1" customWidth="1"/>
    <col min="12474" max="12474" width="2.109375" style="1" customWidth="1"/>
    <col min="12475" max="12475" width="16.88671875" style="1" customWidth="1"/>
    <col min="12476" max="12476" width="43.44140625" style="1" customWidth="1"/>
    <col min="12477" max="12477" width="22.44140625" style="1" customWidth="1"/>
    <col min="12478" max="12478" width="9.109375" style="1"/>
    <col min="12479" max="12479" width="13.88671875" style="1" bestFit="1" customWidth="1"/>
    <col min="12480" max="12728" width="9.109375" style="1"/>
    <col min="12729" max="12729" width="1.44140625" style="1" customWidth="1"/>
    <col min="12730" max="12730" width="2.109375" style="1" customWidth="1"/>
    <col min="12731" max="12731" width="16.88671875" style="1" customWidth="1"/>
    <col min="12732" max="12732" width="43.44140625" style="1" customWidth="1"/>
    <col min="12733" max="12733" width="22.44140625" style="1" customWidth="1"/>
    <col min="12734" max="12734" width="9.109375" style="1"/>
    <col min="12735" max="12735" width="13.88671875" style="1" bestFit="1" customWidth="1"/>
    <col min="12736" max="12984" width="9.109375" style="1"/>
    <col min="12985" max="12985" width="1.44140625" style="1" customWidth="1"/>
    <col min="12986" max="12986" width="2.109375" style="1" customWidth="1"/>
    <col min="12987" max="12987" width="16.88671875" style="1" customWidth="1"/>
    <col min="12988" max="12988" width="43.44140625" style="1" customWidth="1"/>
    <col min="12989" max="12989" width="22.44140625" style="1" customWidth="1"/>
    <col min="12990" max="12990" width="9.109375" style="1"/>
    <col min="12991" max="12991" width="13.88671875" style="1" bestFit="1" customWidth="1"/>
    <col min="12992" max="13240" width="9.109375" style="1"/>
    <col min="13241" max="13241" width="1.44140625" style="1" customWidth="1"/>
    <col min="13242" max="13242" width="2.109375" style="1" customWidth="1"/>
    <col min="13243" max="13243" width="16.88671875" style="1" customWidth="1"/>
    <col min="13244" max="13244" width="43.44140625" style="1" customWidth="1"/>
    <col min="13245" max="13245" width="22.44140625" style="1" customWidth="1"/>
    <col min="13246" max="13246" width="9.109375" style="1"/>
    <col min="13247" max="13247" width="13.88671875" style="1" bestFit="1" customWidth="1"/>
    <col min="13248" max="13496" width="9.109375" style="1"/>
    <col min="13497" max="13497" width="1.44140625" style="1" customWidth="1"/>
    <col min="13498" max="13498" width="2.109375" style="1" customWidth="1"/>
    <col min="13499" max="13499" width="16.88671875" style="1" customWidth="1"/>
    <col min="13500" max="13500" width="43.44140625" style="1" customWidth="1"/>
    <col min="13501" max="13501" width="22.44140625" style="1" customWidth="1"/>
    <col min="13502" max="13502" width="9.109375" style="1"/>
    <col min="13503" max="13503" width="13.88671875" style="1" bestFit="1" customWidth="1"/>
    <col min="13504" max="13752" width="9.109375" style="1"/>
    <col min="13753" max="13753" width="1.44140625" style="1" customWidth="1"/>
    <col min="13754" max="13754" width="2.109375" style="1" customWidth="1"/>
    <col min="13755" max="13755" width="16.88671875" style="1" customWidth="1"/>
    <col min="13756" max="13756" width="43.44140625" style="1" customWidth="1"/>
    <col min="13757" max="13757" width="22.44140625" style="1" customWidth="1"/>
    <col min="13758" max="13758" width="9.109375" style="1"/>
    <col min="13759" max="13759" width="13.88671875" style="1" bestFit="1" customWidth="1"/>
    <col min="13760" max="14008" width="9.109375" style="1"/>
    <col min="14009" max="14009" width="1.44140625" style="1" customWidth="1"/>
    <col min="14010" max="14010" width="2.109375" style="1" customWidth="1"/>
    <col min="14011" max="14011" width="16.88671875" style="1" customWidth="1"/>
    <col min="14012" max="14012" width="43.44140625" style="1" customWidth="1"/>
    <col min="14013" max="14013" width="22.44140625" style="1" customWidth="1"/>
    <col min="14014" max="14014" width="9.109375" style="1"/>
    <col min="14015" max="14015" width="13.88671875" style="1" bestFit="1" customWidth="1"/>
    <col min="14016" max="14264" width="9.109375" style="1"/>
    <col min="14265" max="14265" width="1.44140625" style="1" customWidth="1"/>
    <col min="14266" max="14266" width="2.109375" style="1" customWidth="1"/>
    <col min="14267" max="14267" width="16.88671875" style="1" customWidth="1"/>
    <col min="14268" max="14268" width="43.44140625" style="1" customWidth="1"/>
    <col min="14269" max="14269" width="22.44140625" style="1" customWidth="1"/>
    <col min="14270" max="14270" width="9.109375" style="1"/>
    <col min="14271" max="14271" width="13.88671875" style="1" bestFit="1" customWidth="1"/>
    <col min="14272" max="14520" width="9.109375" style="1"/>
    <col min="14521" max="14521" width="1.44140625" style="1" customWidth="1"/>
    <col min="14522" max="14522" width="2.109375" style="1" customWidth="1"/>
    <col min="14523" max="14523" width="16.88671875" style="1" customWidth="1"/>
    <col min="14524" max="14524" width="43.44140625" style="1" customWidth="1"/>
    <col min="14525" max="14525" width="22.44140625" style="1" customWidth="1"/>
    <col min="14526" max="14526" width="9.109375" style="1"/>
    <col min="14527" max="14527" width="13.88671875" style="1" bestFit="1" customWidth="1"/>
    <col min="14528" max="14776" width="9.109375" style="1"/>
    <col min="14777" max="14777" width="1.44140625" style="1" customWidth="1"/>
    <col min="14778" max="14778" width="2.109375" style="1" customWidth="1"/>
    <col min="14779" max="14779" width="16.88671875" style="1" customWidth="1"/>
    <col min="14780" max="14780" width="43.44140625" style="1" customWidth="1"/>
    <col min="14781" max="14781" width="22.44140625" style="1" customWidth="1"/>
    <col min="14782" max="14782" width="9.109375" style="1"/>
    <col min="14783" max="14783" width="13.88671875" style="1" bestFit="1" customWidth="1"/>
    <col min="14784" max="15032" width="9.109375" style="1"/>
    <col min="15033" max="15033" width="1.44140625" style="1" customWidth="1"/>
    <col min="15034" max="15034" width="2.109375" style="1" customWidth="1"/>
    <col min="15035" max="15035" width="16.88671875" style="1" customWidth="1"/>
    <col min="15036" max="15036" width="43.44140625" style="1" customWidth="1"/>
    <col min="15037" max="15037" width="22.44140625" style="1" customWidth="1"/>
    <col min="15038" max="15038" width="9.109375" style="1"/>
    <col min="15039" max="15039" width="13.88671875" style="1" bestFit="1" customWidth="1"/>
    <col min="15040" max="15288" width="9.109375" style="1"/>
    <col min="15289" max="15289" width="1.44140625" style="1" customWidth="1"/>
    <col min="15290" max="15290" width="2.109375" style="1" customWidth="1"/>
    <col min="15291" max="15291" width="16.88671875" style="1" customWidth="1"/>
    <col min="15292" max="15292" width="43.44140625" style="1" customWidth="1"/>
    <col min="15293" max="15293" width="22.44140625" style="1" customWidth="1"/>
    <col min="15294" max="15294" width="9.109375" style="1"/>
    <col min="15295" max="15295" width="13.88671875" style="1" bestFit="1" customWidth="1"/>
    <col min="15296" max="15544" width="9.109375" style="1"/>
    <col min="15545" max="15545" width="1.44140625" style="1" customWidth="1"/>
    <col min="15546" max="15546" width="2.109375" style="1" customWidth="1"/>
    <col min="15547" max="15547" width="16.88671875" style="1" customWidth="1"/>
    <col min="15548" max="15548" width="43.44140625" style="1" customWidth="1"/>
    <col min="15549" max="15549" width="22.44140625" style="1" customWidth="1"/>
    <col min="15550" max="15550" width="9.109375" style="1"/>
    <col min="15551" max="15551" width="13.88671875" style="1" bestFit="1" customWidth="1"/>
    <col min="15552" max="15800" width="9.109375" style="1"/>
    <col min="15801" max="15801" width="1.44140625" style="1" customWidth="1"/>
    <col min="15802" max="15802" width="2.109375" style="1" customWidth="1"/>
    <col min="15803" max="15803" width="16.88671875" style="1" customWidth="1"/>
    <col min="15804" max="15804" width="43.44140625" style="1" customWidth="1"/>
    <col min="15805" max="15805" width="22.44140625" style="1" customWidth="1"/>
    <col min="15806" max="15806" width="9.109375" style="1"/>
    <col min="15807" max="15807" width="13.88671875" style="1" bestFit="1" customWidth="1"/>
    <col min="15808" max="16056" width="9.109375" style="1"/>
    <col min="16057" max="16057" width="1.44140625" style="1" customWidth="1"/>
    <col min="16058" max="16058" width="2.109375" style="1" customWidth="1"/>
    <col min="16059" max="16059" width="16.88671875" style="1" customWidth="1"/>
    <col min="16060" max="16060" width="43.44140625" style="1" customWidth="1"/>
    <col min="16061" max="16061" width="22.44140625" style="1" customWidth="1"/>
    <col min="16062" max="16062" width="9.109375" style="1"/>
    <col min="16063" max="16063" width="13.88671875" style="1" bestFit="1" customWidth="1"/>
    <col min="16064" max="16384" width="9.109375" style="1"/>
  </cols>
  <sheetData>
    <row r="2" spans="1:3" x14ac:dyDescent="0.2">
      <c r="C2" s="2" t="s">
        <v>0</v>
      </c>
    </row>
    <row r="3" spans="1:3" x14ac:dyDescent="0.2">
      <c r="A3" s="2"/>
      <c r="B3" s="3"/>
      <c r="C3" s="3"/>
    </row>
    <row r="4" spans="1:3" x14ac:dyDescent="0.2">
      <c r="B4" s="247" t="s">
        <v>1</v>
      </c>
      <c r="C4" s="247"/>
    </row>
    <row r="5" spans="1:3" x14ac:dyDescent="0.2">
      <c r="A5" s="2"/>
      <c r="B5" s="2"/>
      <c r="C5" s="2"/>
    </row>
    <row r="6" spans="1:3" x14ac:dyDescent="0.2">
      <c r="C6" s="4" t="s">
        <v>2</v>
      </c>
    </row>
    <row r="8" spans="1:3" x14ac:dyDescent="0.2">
      <c r="B8" s="248" t="s">
        <v>3</v>
      </c>
      <c r="C8" s="248"/>
    </row>
    <row r="11" spans="1:3" x14ac:dyDescent="0.2">
      <c r="B11" s="2" t="s">
        <v>4</v>
      </c>
    </row>
    <row r="12" spans="1:3" x14ac:dyDescent="0.2">
      <c r="B12" s="55" t="s">
        <v>17</v>
      </c>
    </row>
    <row r="13" spans="1:3" x14ac:dyDescent="0.2">
      <c r="A13" s="4" t="s">
        <v>5</v>
      </c>
      <c r="B13" s="256" t="str">
        <f>'Kopt a+c+n'!B13</f>
        <v>Daudzīvokļu dzīvojamā ēka</v>
      </c>
      <c r="C13" s="256"/>
    </row>
    <row r="14" spans="1:3" x14ac:dyDescent="0.2">
      <c r="A14" s="4" t="s">
        <v>6</v>
      </c>
      <c r="B14" s="257" t="str">
        <f>'Kopt a+c+n'!B14</f>
        <v>Daudzdzīvokļu dzīvojamās ēkas energoefektivitātes paaugstināšana</v>
      </c>
      <c r="C14" s="257"/>
    </row>
    <row r="15" spans="1:3" x14ac:dyDescent="0.2">
      <c r="A15" s="4" t="s">
        <v>7</v>
      </c>
      <c r="B15" s="257" t="str">
        <f>'Kopt a+c+n'!B15</f>
        <v>Kurzemes iela 3, Tukums, Tukuma novads, LV-3101</v>
      </c>
      <c r="C15" s="257"/>
    </row>
    <row r="16" spans="1:3" x14ac:dyDescent="0.2">
      <c r="A16" s="4" t="s">
        <v>8</v>
      </c>
      <c r="B16" s="258" t="str">
        <f>'Kopt a+c+n'!B16</f>
        <v>22062023/K-3</v>
      </c>
      <c r="C16" s="258"/>
    </row>
    <row r="17" spans="1:3" ht="10.8" thickBot="1" x14ac:dyDescent="0.25"/>
    <row r="18" spans="1:3" x14ac:dyDescent="0.2">
      <c r="A18" s="5" t="s">
        <v>9</v>
      </c>
      <c r="B18" s="6" t="s">
        <v>10</v>
      </c>
      <c r="C18" s="7" t="s">
        <v>11</v>
      </c>
    </row>
    <row r="19" spans="1:3" x14ac:dyDescent="0.2">
      <c r="A19" s="51">
        <f>'Kopt a+c+n'!A19</f>
        <v>1</v>
      </c>
      <c r="B19" s="77" t="str">
        <f>'Kopt a+c+n'!B19</f>
        <v>Kopsavilkums</v>
      </c>
      <c r="C19" s="105">
        <f>'Kops a'!E30</f>
        <v>0</v>
      </c>
    </row>
    <row r="20" spans="1:3" x14ac:dyDescent="0.2">
      <c r="A20" s="10"/>
      <c r="B20" s="11"/>
      <c r="C20" s="105"/>
    </row>
    <row r="21" spans="1:3" x14ac:dyDescent="0.2">
      <c r="A21" s="8"/>
      <c r="B21" s="9"/>
      <c r="C21" s="105"/>
    </row>
    <row r="22" spans="1:3" x14ac:dyDescent="0.2">
      <c r="A22" s="8"/>
      <c r="B22" s="9"/>
      <c r="C22" s="105"/>
    </row>
    <row r="23" spans="1:3" x14ac:dyDescent="0.2">
      <c r="A23" s="8"/>
      <c r="B23" s="9"/>
      <c r="C23" s="105"/>
    </row>
    <row r="24" spans="1:3" x14ac:dyDescent="0.2">
      <c r="A24" s="8"/>
      <c r="B24" s="9"/>
      <c r="C24" s="105"/>
    </row>
    <row r="25" spans="1:3" ht="10.8" thickBot="1" x14ac:dyDescent="0.25">
      <c r="A25" s="43"/>
      <c r="B25" s="44"/>
      <c r="C25" s="106"/>
    </row>
    <row r="26" spans="1:3" ht="10.8" thickBot="1" x14ac:dyDescent="0.25">
      <c r="A26" s="12"/>
      <c r="B26" s="13" t="s">
        <v>12</v>
      </c>
      <c r="C26" s="107">
        <f>SUM(C19:C25)</f>
        <v>0</v>
      </c>
    </row>
    <row r="27" spans="1:3" ht="10.8" thickBot="1" x14ac:dyDescent="0.25">
      <c r="B27" s="14"/>
      <c r="C27" s="75"/>
    </row>
    <row r="28" spans="1:3" ht="10.8" thickBot="1" x14ac:dyDescent="0.25">
      <c r="A28" s="249" t="s">
        <v>13</v>
      </c>
      <c r="B28" s="250"/>
      <c r="C28" s="108">
        <f>ROUND(C26*21%,2)</f>
        <v>0</v>
      </c>
    </row>
    <row r="31" spans="1:3" x14ac:dyDescent="0.2">
      <c r="A31" s="1" t="s">
        <v>14</v>
      </c>
      <c r="B31" s="255" t="str">
        <f>'Kopt a+c+n'!B31:C31</f>
        <v>Gundega Ābelīte 28.03.2024</v>
      </c>
      <c r="C31" s="255"/>
    </row>
    <row r="32" spans="1:3" x14ac:dyDescent="0.2">
      <c r="B32" s="246" t="s">
        <v>15</v>
      </c>
      <c r="C32" s="246"/>
    </row>
    <row r="34" spans="1:3" x14ac:dyDescent="0.2">
      <c r="A34" s="1" t="s">
        <v>16</v>
      </c>
      <c r="B34" s="74" t="str">
        <f>'Kopt a+c+n'!B34</f>
        <v>Nr.1-00180</v>
      </c>
      <c r="C34" s="16"/>
    </row>
    <row r="35" spans="1:3" x14ac:dyDescent="0.2">
      <c r="A35" s="16"/>
      <c r="B35" s="76"/>
      <c r="C35" s="16"/>
    </row>
    <row r="36" spans="1:3" x14ac:dyDescent="0.2">
      <c r="A36" s="1" t="str">
        <f>'Kopt a+c+n'!A36</f>
        <v>Tāme sastādīta 2024. gada 28. martā</v>
      </c>
    </row>
  </sheetData>
  <mergeCells count="9">
    <mergeCell ref="B4:C4"/>
    <mergeCell ref="B8:C8"/>
    <mergeCell ref="A28:B28"/>
    <mergeCell ref="B31:C31"/>
    <mergeCell ref="B32:C32"/>
    <mergeCell ref="B13:C13"/>
    <mergeCell ref="B14:C14"/>
    <mergeCell ref="B15:C15"/>
    <mergeCell ref="B16:C16"/>
  </mergeCells>
  <conditionalFormatting sqref="A36">
    <cfRule type="cellIs" dxfId="355" priority="4" operator="equal">
      <formula>"Tāme sastādīta 20__. gada __. _________"</formula>
    </cfRule>
  </conditionalFormatting>
  <conditionalFormatting sqref="B34">
    <cfRule type="cellIs" dxfId="354" priority="2" operator="equal">
      <formula>0</formula>
    </cfRule>
  </conditionalFormatting>
  <conditionalFormatting sqref="B13:C16 A19:C19 C26 C28 B31:C31 B34">
    <cfRule type="cellIs" dxfId="353" priority="1" operator="equal">
      <formula>0</formula>
    </cfRule>
  </conditionalFormatting>
  <conditionalFormatting sqref="B31:C31">
    <cfRule type="cellIs" dxfId="352"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P128"/>
  <sheetViews>
    <sheetView workbookViewId="0">
      <selection activeCell="M108" sqref="M10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'3a+c+n'!D1</f>
        <v>3</v>
      </c>
      <c r="E1" s="22"/>
      <c r="F1" s="22"/>
      <c r="G1" s="22"/>
      <c r="H1" s="22"/>
      <c r="I1" s="22"/>
      <c r="J1" s="22"/>
      <c r="N1" s="26"/>
      <c r="O1" s="27"/>
      <c r="P1" s="28"/>
    </row>
    <row r="2" spans="1:16" x14ac:dyDescent="0.2">
      <c r="A2" s="29"/>
      <c r="B2" s="29"/>
      <c r="C2" s="332" t="str">
        <f>'3a+c+n'!C2:I2</f>
        <v>Fasādes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'3a+c+n'!A9</f>
        <v>Tāme sastādīta  2024. gada tirgus cenās, pamatojoties uz AR daļas rasējumiem</v>
      </c>
      <c r="B9" s="329"/>
      <c r="C9" s="329"/>
      <c r="D9" s="329"/>
      <c r="E9" s="329"/>
      <c r="F9" s="329"/>
      <c r="G9" s="31"/>
      <c r="H9" s="31"/>
      <c r="I9" s="31"/>
      <c r="J9" s="330" t="s">
        <v>45</v>
      </c>
      <c r="K9" s="330"/>
      <c r="L9" s="330"/>
      <c r="M9" s="330"/>
      <c r="N9" s="331">
        <f>P116</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izmaksas",IF('3a+c+n'!$Q14="N",'3a+c+n'!B14,0))</f>
        <v>0</v>
      </c>
      <c r="C14" s="23">
        <f>IF($C$4="Neattiecināmās izmaksas",IF('3a+c+n'!$Q14="N",'3a+c+n'!C14,0))</f>
        <v>0</v>
      </c>
      <c r="D14" s="23">
        <f>IF($C$4="Neattiecināmās izmaksas",IF('3a+c+n'!$Q14="N",'3a+c+n'!D14,0))</f>
        <v>0</v>
      </c>
      <c r="E14" s="45"/>
      <c r="F14" s="63"/>
      <c r="G14" s="117"/>
      <c r="H14" s="117">
        <f>IF($C$4="Neattiecināmās izmaksas",IF('3a+c+n'!$Q14="N",'3a+c+n'!H14,0))</f>
        <v>0</v>
      </c>
      <c r="I14" s="117"/>
      <c r="J14" s="117"/>
      <c r="K14" s="118">
        <f>IF($C$4="Neattiecināmās izmaksas",IF('3a+c+n'!$Q14="N",'3a+c+n'!K14,0))</f>
        <v>0</v>
      </c>
      <c r="L14" s="81">
        <f>IF($C$4="Neattiecināmās izmaksas",IF('3a+c+n'!$Q14="N",'3a+c+n'!L14,0))</f>
        <v>0</v>
      </c>
      <c r="M14" s="117">
        <f>IF($C$4="Neattiecināmās izmaksas",IF('3a+c+n'!$Q14="N",'3a+c+n'!M14,0))</f>
        <v>0</v>
      </c>
      <c r="N14" s="117">
        <f>IF($C$4="Neattiecināmās izmaksas",IF('3a+c+n'!$Q14="N",'3a+c+n'!N14,0))</f>
        <v>0</v>
      </c>
      <c r="O14" s="117">
        <f>IF($C$4="Neattiecināmās izmaksas",IF('3a+c+n'!$Q14="N",'3a+c+n'!O14,0))</f>
        <v>0</v>
      </c>
      <c r="P14" s="118">
        <f>IF($C$4="Neattiecināmās izmaksas",IF('3a+c+n'!$Q14="N",'3a+c+n'!P14,0))</f>
        <v>0</v>
      </c>
    </row>
    <row r="15" spans="1:16" x14ac:dyDescent="0.2">
      <c r="A15" s="51">
        <f>IF(P15=0,0,IF(COUNTBLANK(P15)=1,0,COUNTA($P$14:P15)))</f>
        <v>0</v>
      </c>
      <c r="B15" s="24">
        <f>IF($C$4="Neattiecināmās izmaksas",IF('3a+c+n'!$Q15="N",'3a+c+n'!B15,0))</f>
        <v>0</v>
      </c>
      <c r="C15" s="24">
        <f>IF($C$4="Neattiecināmās izmaksas",IF('3a+c+n'!$Q15="N",'3a+c+n'!C15,0))</f>
        <v>0</v>
      </c>
      <c r="D15" s="24">
        <f>IF($C$4="Neattiecināmās izmaksas",IF('3a+c+n'!$Q15="N",'3a+c+n'!D15,0))</f>
        <v>0</v>
      </c>
      <c r="E15" s="46"/>
      <c r="F15" s="65"/>
      <c r="G15" s="119"/>
      <c r="H15" s="119">
        <f>IF($C$4="Neattiecināmās izmaksas",IF('3a+c+n'!$Q15="N",'3a+c+n'!H15,0))</f>
        <v>0</v>
      </c>
      <c r="I15" s="119"/>
      <c r="J15" s="119"/>
      <c r="K15" s="120">
        <f>IF($C$4="Neattiecināmās izmaksas",IF('3a+c+n'!$Q15="N",'3a+c+n'!K15,0))</f>
        <v>0</v>
      </c>
      <c r="L15" s="82">
        <f>IF($C$4="Neattiecināmās izmaksas",IF('3a+c+n'!$Q15="N",'3a+c+n'!L15,0))</f>
        <v>0</v>
      </c>
      <c r="M15" s="119">
        <f>IF($C$4="Neattiecināmās izmaksas",IF('3a+c+n'!$Q15="N",'3a+c+n'!M15,0))</f>
        <v>0</v>
      </c>
      <c r="N15" s="119">
        <f>IF($C$4="Neattiecināmās izmaksas",IF('3a+c+n'!$Q15="N",'3a+c+n'!N15,0))</f>
        <v>0</v>
      </c>
      <c r="O15" s="119">
        <f>IF($C$4="Neattiecināmās izmaksas",IF('3a+c+n'!$Q15="N",'3a+c+n'!O15,0))</f>
        <v>0</v>
      </c>
      <c r="P15" s="120">
        <f>IF($C$4="Neattiecināmās izmaksas",IF('3a+c+n'!$Q15="N",'3a+c+n'!P15,0))</f>
        <v>0</v>
      </c>
    </row>
    <row r="16" spans="1:16" x14ac:dyDescent="0.2">
      <c r="A16" s="51">
        <f>IF(P16=0,0,IF(COUNTBLANK(P16)=1,0,COUNTA($P$14:P16)))</f>
        <v>0</v>
      </c>
      <c r="B16" s="24">
        <f>IF($C$4="Neattiecināmās izmaksas",IF('3a+c+n'!$Q16="N",'3a+c+n'!B16,0))</f>
        <v>0</v>
      </c>
      <c r="C16" s="24">
        <f>IF($C$4="Neattiecināmās izmaksas",IF('3a+c+n'!$Q16="N",'3a+c+n'!C16,0))</f>
        <v>0</v>
      </c>
      <c r="D16" s="24">
        <f>IF($C$4="Neattiecināmās izmaksas",IF('3a+c+n'!$Q16="N",'3a+c+n'!D16,0))</f>
        <v>0</v>
      </c>
      <c r="E16" s="46"/>
      <c r="F16" s="65"/>
      <c r="G16" s="119"/>
      <c r="H16" s="119">
        <f>IF($C$4="Neattiecināmās izmaksas",IF('3a+c+n'!$Q16="N",'3a+c+n'!H16,0))</f>
        <v>0</v>
      </c>
      <c r="I16" s="119"/>
      <c r="J16" s="119"/>
      <c r="K16" s="120">
        <f>IF($C$4="Neattiecināmās izmaksas",IF('3a+c+n'!$Q16="N",'3a+c+n'!K16,0))</f>
        <v>0</v>
      </c>
      <c r="L16" s="82">
        <f>IF($C$4="Neattiecināmās izmaksas",IF('3a+c+n'!$Q16="N",'3a+c+n'!L16,0))</f>
        <v>0</v>
      </c>
      <c r="M16" s="119">
        <f>IF($C$4="Neattiecināmās izmaksas",IF('3a+c+n'!$Q16="N",'3a+c+n'!M16,0))</f>
        <v>0</v>
      </c>
      <c r="N16" s="119">
        <f>IF($C$4="Neattiecināmās izmaksas",IF('3a+c+n'!$Q16="N",'3a+c+n'!N16,0))</f>
        <v>0</v>
      </c>
      <c r="O16" s="119">
        <f>IF($C$4="Neattiecināmās izmaksas",IF('3a+c+n'!$Q16="N",'3a+c+n'!O16,0))</f>
        <v>0</v>
      </c>
      <c r="P16" s="120">
        <f>IF($C$4="Neattiecināmās izmaksas",IF('3a+c+n'!$Q16="N",'3a+c+n'!P16,0))</f>
        <v>0</v>
      </c>
    </row>
    <row r="17" spans="1:16" x14ac:dyDescent="0.2">
      <c r="A17" s="51">
        <f>IF(P17=0,0,IF(COUNTBLANK(P17)=1,0,COUNTA($P$14:P17)))</f>
        <v>0</v>
      </c>
      <c r="B17" s="24">
        <f>IF($C$4="Neattiecināmās izmaksas",IF('3a+c+n'!$Q17="N",'3a+c+n'!B17,0))</f>
        <v>0</v>
      </c>
      <c r="C17" s="24">
        <f>IF($C$4="Neattiecināmās izmaksas",IF('3a+c+n'!$Q17="N",'3a+c+n'!C17,0))</f>
        <v>0</v>
      </c>
      <c r="D17" s="24">
        <f>IF($C$4="Neattiecināmās izmaksas",IF('3a+c+n'!$Q17="N",'3a+c+n'!D17,0))</f>
        <v>0</v>
      </c>
      <c r="E17" s="46"/>
      <c r="F17" s="65"/>
      <c r="G17" s="119"/>
      <c r="H17" s="119">
        <f>IF($C$4="Neattiecināmās izmaksas",IF('3a+c+n'!$Q17="N",'3a+c+n'!H17,0))</f>
        <v>0</v>
      </c>
      <c r="I17" s="119"/>
      <c r="J17" s="119"/>
      <c r="K17" s="120">
        <f>IF($C$4="Neattiecināmās izmaksas",IF('3a+c+n'!$Q17="N",'3a+c+n'!K17,0))</f>
        <v>0</v>
      </c>
      <c r="L17" s="82">
        <f>IF($C$4="Neattiecināmās izmaksas",IF('3a+c+n'!$Q17="N",'3a+c+n'!L17,0))</f>
        <v>0</v>
      </c>
      <c r="M17" s="119">
        <f>IF($C$4="Neattiecināmās izmaksas",IF('3a+c+n'!$Q17="N",'3a+c+n'!M17,0))</f>
        <v>0</v>
      </c>
      <c r="N17" s="119">
        <f>IF($C$4="Neattiecināmās izmaksas",IF('3a+c+n'!$Q17="N",'3a+c+n'!N17,0))</f>
        <v>0</v>
      </c>
      <c r="O17" s="119">
        <f>IF($C$4="Neattiecināmās izmaksas",IF('3a+c+n'!$Q17="N",'3a+c+n'!O17,0))</f>
        <v>0</v>
      </c>
      <c r="P17" s="120">
        <f>IF($C$4="Neattiecināmās izmaksas",IF('3a+c+n'!$Q17="N",'3a+c+n'!P17,0))</f>
        <v>0</v>
      </c>
    </row>
    <row r="18" spans="1:16" x14ac:dyDescent="0.2">
      <c r="A18" s="51">
        <f>IF(P18=0,0,IF(COUNTBLANK(P18)=1,0,COUNTA($P$14:P18)))</f>
        <v>0</v>
      </c>
      <c r="B18" s="24">
        <f>IF($C$4="Neattiecināmās izmaksas",IF('3a+c+n'!$Q18="N",'3a+c+n'!B18,0))</f>
        <v>0</v>
      </c>
      <c r="C18" s="24">
        <f>IF($C$4="Neattiecināmās izmaksas",IF('3a+c+n'!$Q18="N",'3a+c+n'!C18,0))</f>
        <v>0</v>
      </c>
      <c r="D18" s="24">
        <f>IF($C$4="Neattiecināmās izmaksas",IF('3a+c+n'!$Q18="N",'3a+c+n'!D18,0))</f>
        <v>0</v>
      </c>
      <c r="E18" s="46"/>
      <c r="F18" s="65"/>
      <c r="G18" s="119"/>
      <c r="H18" s="119">
        <f>IF($C$4="Neattiecināmās izmaksas",IF('3a+c+n'!$Q18="N",'3a+c+n'!H18,0))</f>
        <v>0</v>
      </c>
      <c r="I18" s="119"/>
      <c r="J18" s="119"/>
      <c r="K18" s="120">
        <f>IF($C$4="Neattiecināmās izmaksas",IF('3a+c+n'!$Q18="N",'3a+c+n'!K18,0))</f>
        <v>0</v>
      </c>
      <c r="L18" s="82">
        <f>IF($C$4="Neattiecināmās izmaksas",IF('3a+c+n'!$Q18="N",'3a+c+n'!L18,0))</f>
        <v>0</v>
      </c>
      <c r="M18" s="119">
        <f>IF($C$4="Neattiecināmās izmaksas",IF('3a+c+n'!$Q18="N",'3a+c+n'!M18,0))</f>
        <v>0</v>
      </c>
      <c r="N18" s="119">
        <f>IF($C$4="Neattiecināmās izmaksas",IF('3a+c+n'!$Q18="N",'3a+c+n'!N18,0))</f>
        <v>0</v>
      </c>
      <c r="O18" s="119">
        <f>IF($C$4="Neattiecināmās izmaksas",IF('3a+c+n'!$Q18="N",'3a+c+n'!O18,0))</f>
        <v>0</v>
      </c>
      <c r="P18" s="120">
        <f>IF($C$4="Neattiecināmās izmaksas",IF('3a+c+n'!$Q18="N",'3a+c+n'!P18,0))</f>
        <v>0</v>
      </c>
    </row>
    <row r="19" spans="1:16" x14ac:dyDescent="0.2">
      <c r="A19" s="51">
        <f>IF(P19=0,0,IF(COUNTBLANK(P19)=1,0,COUNTA($P$14:P19)))</f>
        <v>0</v>
      </c>
      <c r="B19" s="24">
        <f>IF($C$4="Neattiecināmās izmaksas",IF('3a+c+n'!$Q19="N",'3a+c+n'!B19,0))</f>
        <v>0</v>
      </c>
      <c r="C19" s="24">
        <f>IF($C$4="Neattiecināmās izmaksas",IF('3a+c+n'!$Q19="N",'3a+c+n'!C19,0))</f>
        <v>0</v>
      </c>
      <c r="D19" s="24">
        <f>IF($C$4="Neattiecināmās izmaksas",IF('3a+c+n'!$Q19="N",'3a+c+n'!D19,0))</f>
        <v>0</v>
      </c>
      <c r="E19" s="46"/>
      <c r="F19" s="65"/>
      <c r="G19" s="119"/>
      <c r="H19" s="119">
        <f>IF($C$4="Neattiecināmās izmaksas",IF('3a+c+n'!$Q19="N",'3a+c+n'!H19,0))</f>
        <v>0</v>
      </c>
      <c r="I19" s="119"/>
      <c r="J19" s="119"/>
      <c r="K19" s="120">
        <f>IF($C$4="Neattiecināmās izmaksas",IF('3a+c+n'!$Q19="N",'3a+c+n'!K19,0))</f>
        <v>0</v>
      </c>
      <c r="L19" s="82">
        <f>IF($C$4="Neattiecināmās izmaksas",IF('3a+c+n'!$Q19="N",'3a+c+n'!L19,0))</f>
        <v>0</v>
      </c>
      <c r="M19" s="119">
        <f>IF($C$4="Neattiecināmās izmaksas",IF('3a+c+n'!$Q19="N",'3a+c+n'!M19,0))</f>
        <v>0</v>
      </c>
      <c r="N19" s="119">
        <f>IF($C$4="Neattiecināmās izmaksas",IF('3a+c+n'!$Q19="N",'3a+c+n'!N19,0))</f>
        <v>0</v>
      </c>
      <c r="O19" s="119">
        <f>IF($C$4="Neattiecināmās izmaksas",IF('3a+c+n'!$Q19="N",'3a+c+n'!O19,0))</f>
        <v>0</v>
      </c>
      <c r="P19" s="120">
        <f>IF($C$4="Neattiecināmās izmaksas",IF('3a+c+n'!$Q19="N",'3a+c+n'!P19,0))</f>
        <v>0</v>
      </c>
    </row>
    <row r="20" spans="1:16" x14ac:dyDescent="0.2">
      <c r="A20" s="51">
        <f>IF(P20=0,0,IF(COUNTBLANK(P20)=1,0,COUNTA($P$14:P20)))</f>
        <v>0</v>
      </c>
      <c r="B20" s="24">
        <f>IF($C$4="Neattiecināmās izmaksas",IF('3a+c+n'!$Q20="N",'3a+c+n'!B20,0))</f>
        <v>0</v>
      </c>
      <c r="C20" s="24">
        <f>IF($C$4="Neattiecināmās izmaksas",IF('3a+c+n'!$Q20="N",'3a+c+n'!C20,0))</f>
        <v>0</v>
      </c>
      <c r="D20" s="24">
        <f>IF($C$4="Neattiecināmās izmaksas",IF('3a+c+n'!$Q20="N",'3a+c+n'!D20,0))</f>
        <v>0</v>
      </c>
      <c r="E20" s="46"/>
      <c r="F20" s="65"/>
      <c r="G20" s="119"/>
      <c r="H20" s="119">
        <f>IF($C$4="Neattiecināmās izmaksas",IF('3a+c+n'!$Q20="N",'3a+c+n'!H20,0))</f>
        <v>0</v>
      </c>
      <c r="I20" s="119"/>
      <c r="J20" s="119"/>
      <c r="K20" s="120">
        <f>IF($C$4="Neattiecināmās izmaksas",IF('3a+c+n'!$Q20="N",'3a+c+n'!K20,0))</f>
        <v>0</v>
      </c>
      <c r="L20" s="82">
        <f>IF($C$4="Neattiecināmās izmaksas",IF('3a+c+n'!$Q20="N",'3a+c+n'!L20,0))</f>
        <v>0</v>
      </c>
      <c r="M20" s="119">
        <f>IF($C$4="Neattiecināmās izmaksas",IF('3a+c+n'!$Q20="N",'3a+c+n'!M20,0))</f>
        <v>0</v>
      </c>
      <c r="N20" s="119">
        <f>IF($C$4="Neattiecināmās izmaksas",IF('3a+c+n'!$Q20="N",'3a+c+n'!N20,0))</f>
        <v>0</v>
      </c>
      <c r="O20" s="119">
        <f>IF($C$4="Neattiecināmās izmaksas",IF('3a+c+n'!$Q20="N",'3a+c+n'!O20,0))</f>
        <v>0</v>
      </c>
      <c r="P20" s="120">
        <f>IF($C$4="Neattiecināmās izmaksas",IF('3a+c+n'!$Q20="N",'3a+c+n'!P20,0))</f>
        <v>0</v>
      </c>
    </row>
    <row r="21" spans="1:16" x14ac:dyDescent="0.2">
      <c r="A21" s="51">
        <f>IF(P21=0,0,IF(COUNTBLANK(P21)=1,0,COUNTA($P$14:P21)))</f>
        <v>0</v>
      </c>
      <c r="B21" s="24">
        <f>IF($C$4="Neattiecināmās izmaksas",IF('3a+c+n'!$Q21="N",'3a+c+n'!B21,0))</f>
        <v>0</v>
      </c>
      <c r="C21" s="24">
        <f>IF($C$4="Neattiecināmās izmaksas",IF('3a+c+n'!$Q21="N",'3a+c+n'!C21,0))</f>
        <v>0</v>
      </c>
      <c r="D21" s="24">
        <f>IF($C$4="Neattiecināmās izmaksas",IF('3a+c+n'!$Q21="N",'3a+c+n'!D21,0))</f>
        <v>0</v>
      </c>
      <c r="E21" s="46"/>
      <c r="F21" s="65"/>
      <c r="G21" s="119"/>
      <c r="H21" s="119">
        <f>IF($C$4="Neattiecināmās izmaksas",IF('3a+c+n'!$Q21="N",'3a+c+n'!H21,0))</f>
        <v>0</v>
      </c>
      <c r="I21" s="119"/>
      <c r="J21" s="119"/>
      <c r="K21" s="120">
        <f>IF($C$4="Neattiecināmās izmaksas",IF('3a+c+n'!$Q21="N",'3a+c+n'!K21,0))</f>
        <v>0</v>
      </c>
      <c r="L21" s="82">
        <f>IF($C$4="Neattiecināmās izmaksas",IF('3a+c+n'!$Q21="N",'3a+c+n'!L21,0))</f>
        <v>0</v>
      </c>
      <c r="M21" s="119">
        <f>IF($C$4="Neattiecināmās izmaksas",IF('3a+c+n'!$Q21="N",'3a+c+n'!M21,0))</f>
        <v>0</v>
      </c>
      <c r="N21" s="119">
        <f>IF($C$4="Neattiecināmās izmaksas",IF('3a+c+n'!$Q21="N",'3a+c+n'!N21,0))</f>
        <v>0</v>
      </c>
      <c r="O21" s="119">
        <f>IF($C$4="Neattiecināmās izmaksas",IF('3a+c+n'!$Q21="N",'3a+c+n'!O21,0))</f>
        <v>0</v>
      </c>
      <c r="P21" s="120">
        <f>IF($C$4="Neattiecināmās izmaksas",IF('3a+c+n'!$Q21="N",'3a+c+n'!P21,0))</f>
        <v>0</v>
      </c>
    </row>
    <row r="22" spans="1:16" x14ac:dyDescent="0.2">
      <c r="A22" s="51">
        <f>IF(P22=0,0,IF(COUNTBLANK(P22)=1,0,COUNTA($P$14:P22)))</f>
        <v>0</v>
      </c>
      <c r="B22" s="24">
        <f>IF($C$4="Neattiecināmās izmaksas",IF('3a+c+n'!$Q22="N",'3a+c+n'!B22,0))</f>
        <v>0</v>
      </c>
      <c r="C22" s="24">
        <f>IF($C$4="Neattiecināmās izmaksas",IF('3a+c+n'!$Q22="N",'3a+c+n'!C22,0))</f>
        <v>0</v>
      </c>
      <c r="D22" s="24">
        <f>IF($C$4="Neattiecināmās izmaksas",IF('3a+c+n'!$Q22="N",'3a+c+n'!D22,0))</f>
        <v>0</v>
      </c>
      <c r="E22" s="46"/>
      <c r="F22" s="65"/>
      <c r="G22" s="119"/>
      <c r="H22" s="119">
        <f>IF($C$4="Neattiecināmās izmaksas",IF('3a+c+n'!$Q22="N",'3a+c+n'!H22,0))</f>
        <v>0</v>
      </c>
      <c r="I22" s="119"/>
      <c r="J22" s="119"/>
      <c r="K22" s="120">
        <f>IF($C$4="Neattiecināmās izmaksas",IF('3a+c+n'!$Q22="N",'3a+c+n'!K22,0))</f>
        <v>0</v>
      </c>
      <c r="L22" s="82">
        <f>IF($C$4="Neattiecināmās izmaksas",IF('3a+c+n'!$Q22="N",'3a+c+n'!L22,0))</f>
        <v>0</v>
      </c>
      <c r="M22" s="119">
        <f>IF($C$4="Neattiecināmās izmaksas",IF('3a+c+n'!$Q22="N",'3a+c+n'!M22,0))</f>
        <v>0</v>
      </c>
      <c r="N22" s="119">
        <f>IF($C$4="Neattiecināmās izmaksas",IF('3a+c+n'!$Q22="N",'3a+c+n'!N22,0))</f>
        <v>0</v>
      </c>
      <c r="O22" s="119">
        <f>IF($C$4="Neattiecināmās izmaksas",IF('3a+c+n'!$Q22="N",'3a+c+n'!O22,0))</f>
        <v>0</v>
      </c>
      <c r="P22" s="120">
        <f>IF($C$4="Neattiecināmās izmaksas",IF('3a+c+n'!$Q22="N",'3a+c+n'!P22,0))</f>
        <v>0</v>
      </c>
    </row>
    <row r="23" spans="1:16" x14ac:dyDescent="0.2">
      <c r="A23" s="51">
        <f>IF(P23=0,0,IF(COUNTBLANK(P23)=1,0,COUNTA($P$14:P23)))</f>
        <v>0</v>
      </c>
      <c r="B23" s="24">
        <f>IF($C$4="Neattiecināmās izmaksas",IF('3a+c+n'!$Q23="N",'3a+c+n'!B23,0))</f>
        <v>0</v>
      </c>
      <c r="C23" s="24">
        <f>IF($C$4="Neattiecināmās izmaksas",IF('3a+c+n'!$Q23="N",'3a+c+n'!C23,0))</f>
        <v>0</v>
      </c>
      <c r="D23" s="24">
        <f>IF($C$4="Neattiecināmās izmaksas",IF('3a+c+n'!$Q23="N",'3a+c+n'!D23,0))</f>
        <v>0</v>
      </c>
      <c r="E23" s="46"/>
      <c r="F23" s="65"/>
      <c r="G23" s="119"/>
      <c r="H23" s="119">
        <f>IF($C$4="Neattiecināmās izmaksas",IF('3a+c+n'!$Q23="N",'3a+c+n'!H23,0))</f>
        <v>0</v>
      </c>
      <c r="I23" s="119"/>
      <c r="J23" s="119"/>
      <c r="K23" s="120">
        <f>IF($C$4="Neattiecināmās izmaksas",IF('3a+c+n'!$Q23="N",'3a+c+n'!K23,0))</f>
        <v>0</v>
      </c>
      <c r="L23" s="82">
        <f>IF($C$4="Neattiecināmās izmaksas",IF('3a+c+n'!$Q23="N",'3a+c+n'!L23,0))</f>
        <v>0</v>
      </c>
      <c r="M23" s="119">
        <f>IF($C$4="Neattiecināmās izmaksas",IF('3a+c+n'!$Q23="N",'3a+c+n'!M23,0))</f>
        <v>0</v>
      </c>
      <c r="N23" s="119">
        <f>IF($C$4="Neattiecināmās izmaksas",IF('3a+c+n'!$Q23="N",'3a+c+n'!N23,0))</f>
        <v>0</v>
      </c>
      <c r="O23" s="119">
        <f>IF($C$4="Neattiecināmās izmaksas",IF('3a+c+n'!$Q23="N",'3a+c+n'!O23,0))</f>
        <v>0</v>
      </c>
      <c r="P23" s="120">
        <f>IF($C$4="Neattiecināmās izmaksas",IF('3a+c+n'!$Q23="N",'3a+c+n'!P23,0))</f>
        <v>0</v>
      </c>
    </row>
    <row r="24" spans="1:16" x14ac:dyDescent="0.2">
      <c r="A24" s="51">
        <f>IF(P24=0,0,IF(COUNTBLANK(P24)=1,0,COUNTA($P$14:P24)))</f>
        <v>0</v>
      </c>
      <c r="B24" s="24">
        <f>IF($C$4="Neattiecināmās izmaksas",IF('3a+c+n'!$Q24="N",'3a+c+n'!B24,0))</f>
        <v>0</v>
      </c>
      <c r="C24" s="24">
        <f>IF($C$4="Neattiecināmās izmaksas",IF('3a+c+n'!$Q24="N",'3a+c+n'!C24,0))</f>
        <v>0</v>
      </c>
      <c r="D24" s="24">
        <f>IF($C$4="Neattiecināmās izmaksas",IF('3a+c+n'!$Q24="N",'3a+c+n'!D24,0))</f>
        <v>0</v>
      </c>
      <c r="E24" s="46"/>
      <c r="F24" s="65"/>
      <c r="G24" s="119"/>
      <c r="H24" s="119">
        <f>IF($C$4="Neattiecināmās izmaksas",IF('3a+c+n'!$Q24="N",'3a+c+n'!H24,0))</f>
        <v>0</v>
      </c>
      <c r="I24" s="119"/>
      <c r="J24" s="119"/>
      <c r="K24" s="120">
        <f>IF($C$4="Neattiecināmās izmaksas",IF('3a+c+n'!$Q24="N",'3a+c+n'!K24,0))</f>
        <v>0</v>
      </c>
      <c r="L24" s="82">
        <f>IF($C$4="Neattiecināmās izmaksas",IF('3a+c+n'!$Q24="N",'3a+c+n'!L24,0))</f>
        <v>0</v>
      </c>
      <c r="M24" s="119">
        <f>IF($C$4="Neattiecināmās izmaksas",IF('3a+c+n'!$Q24="N",'3a+c+n'!M24,0))</f>
        <v>0</v>
      </c>
      <c r="N24" s="119">
        <f>IF($C$4="Neattiecināmās izmaksas",IF('3a+c+n'!$Q24="N",'3a+c+n'!N24,0))</f>
        <v>0</v>
      </c>
      <c r="O24" s="119">
        <f>IF($C$4="Neattiecināmās izmaksas",IF('3a+c+n'!$Q24="N",'3a+c+n'!O24,0))</f>
        <v>0</v>
      </c>
      <c r="P24" s="120">
        <f>IF($C$4="Neattiecināmās izmaksas",IF('3a+c+n'!$Q24="N",'3a+c+n'!P24,0))</f>
        <v>0</v>
      </c>
    </row>
    <row r="25" spans="1:16" x14ac:dyDescent="0.2">
      <c r="A25" s="51">
        <f>IF(P25=0,0,IF(COUNTBLANK(P25)=1,0,COUNTA($P$14:P25)))</f>
        <v>0</v>
      </c>
      <c r="B25" s="24">
        <f>IF($C$4="Neattiecināmās izmaksas",IF('3a+c+n'!$Q25="N",'3a+c+n'!B25,0))</f>
        <v>0</v>
      </c>
      <c r="C25" s="24">
        <f>IF($C$4="Neattiecināmās izmaksas",IF('3a+c+n'!$Q25="N",'3a+c+n'!C25,0))</f>
        <v>0</v>
      </c>
      <c r="D25" s="24">
        <f>IF($C$4="Neattiecināmās izmaksas",IF('3a+c+n'!$Q25="N",'3a+c+n'!D25,0))</f>
        <v>0</v>
      </c>
      <c r="E25" s="46"/>
      <c r="F25" s="65"/>
      <c r="G25" s="119"/>
      <c r="H25" s="119">
        <f>IF($C$4="Neattiecināmās izmaksas",IF('3a+c+n'!$Q25="N",'3a+c+n'!H25,0))</f>
        <v>0</v>
      </c>
      <c r="I25" s="119"/>
      <c r="J25" s="119"/>
      <c r="K25" s="120">
        <f>IF($C$4="Neattiecināmās izmaksas",IF('3a+c+n'!$Q25="N",'3a+c+n'!K25,0))</f>
        <v>0</v>
      </c>
      <c r="L25" s="82">
        <f>IF($C$4="Neattiecināmās izmaksas",IF('3a+c+n'!$Q25="N",'3a+c+n'!L25,0))</f>
        <v>0</v>
      </c>
      <c r="M25" s="119">
        <f>IF($C$4="Neattiecināmās izmaksas",IF('3a+c+n'!$Q25="N",'3a+c+n'!M25,0))</f>
        <v>0</v>
      </c>
      <c r="N25" s="119">
        <f>IF($C$4="Neattiecināmās izmaksas",IF('3a+c+n'!$Q25="N",'3a+c+n'!N25,0))</f>
        <v>0</v>
      </c>
      <c r="O25" s="119">
        <f>IF($C$4="Neattiecināmās izmaksas",IF('3a+c+n'!$Q25="N",'3a+c+n'!O25,0))</f>
        <v>0</v>
      </c>
      <c r="P25" s="120">
        <f>IF($C$4="Neattiecināmās izmaksas",IF('3a+c+n'!$Q25="N",'3a+c+n'!P25,0))</f>
        <v>0</v>
      </c>
    </row>
    <row r="26" spans="1:16" x14ac:dyDescent="0.2">
      <c r="A26" s="51">
        <f>IF(P26=0,0,IF(COUNTBLANK(P26)=1,0,COUNTA($P$14:P26)))</f>
        <v>0</v>
      </c>
      <c r="B26" s="24">
        <f>IF($C$4="Neattiecināmās izmaksas",IF('3a+c+n'!$Q26="N",'3a+c+n'!B26,0))</f>
        <v>0</v>
      </c>
      <c r="C26" s="24">
        <f>IF($C$4="Neattiecināmās izmaksas",IF('3a+c+n'!$Q26="N",'3a+c+n'!C26,0))</f>
        <v>0</v>
      </c>
      <c r="D26" s="24">
        <f>IF($C$4="Neattiecināmās izmaksas",IF('3a+c+n'!$Q26="N",'3a+c+n'!D26,0))</f>
        <v>0</v>
      </c>
      <c r="E26" s="46"/>
      <c r="F26" s="65"/>
      <c r="G26" s="119"/>
      <c r="H26" s="119">
        <f>IF($C$4="Neattiecināmās izmaksas",IF('3a+c+n'!$Q26="N",'3a+c+n'!H26,0))</f>
        <v>0</v>
      </c>
      <c r="I26" s="119"/>
      <c r="J26" s="119"/>
      <c r="K26" s="120">
        <f>IF($C$4="Neattiecināmās izmaksas",IF('3a+c+n'!$Q26="N",'3a+c+n'!K26,0))</f>
        <v>0</v>
      </c>
      <c r="L26" s="82">
        <f>IF($C$4="Neattiecināmās izmaksas",IF('3a+c+n'!$Q26="N",'3a+c+n'!L26,0))</f>
        <v>0</v>
      </c>
      <c r="M26" s="119">
        <f>IF($C$4="Neattiecināmās izmaksas",IF('3a+c+n'!$Q26="N",'3a+c+n'!M26,0))</f>
        <v>0</v>
      </c>
      <c r="N26" s="119">
        <f>IF($C$4="Neattiecināmās izmaksas",IF('3a+c+n'!$Q26="N",'3a+c+n'!N26,0))</f>
        <v>0</v>
      </c>
      <c r="O26" s="119">
        <f>IF($C$4="Neattiecināmās izmaksas",IF('3a+c+n'!$Q26="N",'3a+c+n'!O26,0))</f>
        <v>0</v>
      </c>
      <c r="P26" s="120">
        <f>IF($C$4="Neattiecināmās izmaksas",IF('3a+c+n'!$Q26="N",'3a+c+n'!P26,0))</f>
        <v>0</v>
      </c>
    </row>
    <row r="27" spans="1:16" x14ac:dyDescent="0.2">
      <c r="A27" s="51">
        <f>IF(P27=0,0,IF(COUNTBLANK(P27)=1,0,COUNTA($P$14:P27)))</f>
        <v>0</v>
      </c>
      <c r="B27" s="24">
        <f>IF($C$4="Neattiecināmās izmaksas",IF('3a+c+n'!$Q27="N",'3a+c+n'!B27,0))</f>
        <v>0</v>
      </c>
      <c r="C27" s="24">
        <f>IF($C$4="Neattiecināmās izmaksas",IF('3a+c+n'!$Q27="N",'3a+c+n'!C27,0))</f>
        <v>0</v>
      </c>
      <c r="D27" s="24">
        <f>IF($C$4="Neattiecināmās izmaksas",IF('3a+c+n'!$Q27="N",'3a+c+n'!D27,0))</f>
        <v>0</v>
      </c>
      <c r="E27" s="46"/>
      <c r="F27" s="65"/>
      <c r="G27" s="119"/>
      <c r="H27" s="119">
        <f>IF($C$4="Neattiecināmās izmaksas",IF('3a+c+n'!$Q27="N",'3a+c+n'!H27,0))</f>
        <v>0</v>
      </c>
      <c r="I27" s="119"/>
      <c r="J27" s="119"/>
      <c r="K27" s="120">
        <f>IF($C$4="Neattiecināmās izmaksas",IF('3a+c+n'!$Q27="N",'3a+c+n'!K27,0))</f>
        <v>0</v>
      </c>
      <c r="L27" s="82">
        <f>IF($C$4="Neattiecināmās izmaksas",IF('3a+c+n'!$Q27="N",'3a+c+n'!L27,0))</f>
        <v>0</v>
      </c>
      <c r="M27" s="119">
        <f>IF($C$4="Neattiecināmās izmaksas",IF('3a+c+n'!$Q27="N",'3a+c+n'!M27,0))</f>
        <v>0</v>
      </c>
      <c r="N27" s="119">
        <f>IF($C$4="Neattiecināmās izmaksas",IF('3a+c+n'!$Q27="N",'3a+c+n'!N27,0))</f>
        <v>0</v>
      </c>
      <c r="O27" s="119">
        <f>IF($C$4="Neattiecināmās izmaksas",IF('3a+c+n'!$Q27="N",'3a+c+n'!O27,0))</f>
        <v>0</v>
      </c>
      <c r="P27" s="120">
        <f>IF($C$4="Neattiecināmās izmaksas",IF('3a+c+n'!$Q27="N",'3a+c+n'!P27,0))</f>
        <v>0</v>
      </c>
    </row>
    <row r="28" spans="1:16" x14ac:dyDescent="0.2">
      <c r="A28" s="51">
        <f>IF(P28=0,0,IF(COUNTBLANK(P28)=1,0,COUNTA($P$14:P28)))</f>
        <v>0</v>
      </c>
      <c r="B28" s="24">
        <f>IF($C$4="Neattiecināmās izmaksas",IF('3a+c+n'!$Q28="N",'3a+c+n'!B28,0))</f>
        <v>0</v>
      </c>
      <c r="C28" s="24">
        <f>IF($C$4="Neattiecināmās izmaksas",IF('3a+c+n'!$Q28="N",'3a+c+n'!C28,0))</f>
        <v>0</v>
      </c>
      <c r="D28" s="24">
        <f>IF($C$4="Neattiecināmās izmaksas",IF('3a+c+n'!$Q28="N",'3a+c+n'!D28,0))</f>
        <v>0</v>
      </c>
      <c r="E28" s="46"/>
      <c r="F28" s="65"/>
      <c r="G28" s="119"/>
      <c r="H28" s="119">
        <f>IF($C$4="Neattiecināmās izmaksas",IF('3a+c+n'!$Q28="N",'3a+c+n'!H28,0))</f>
        <v>0</v>
      </c>
      <c r="I28" s="119"/>
      <c r="J28" s="119"/>
      <c r="K28" s="120">
        <f>IF($C$4="Neattiecināmās izmaksas",IF('3a+c+n'!$Q28="N",'3a+c+n'!K28,0))</f>
        <v>0</v>
      </c>
      <c r="L28" s="82">
        <f>IF($C$4="Neattiecināmās izmaksas",IF('3a+c+n'!$Q28="N",'3a+c+n'!L28,0))</f>
        <v>0</v>
      </c>
      <c r="M28" s="119">
        <f>IF($C$4="Neattiecināmās izmaksas",IF('3a+c+n'!$Q28="N",'3a+c+n'!M28,0))</f>
        <v>0</v>
      </c>
      <c r="N28" s="119">
        <f>IF($C$4="Neattiecināmās izmaksas",IF('3a+c+n'!$Q28="N",'3a+c+n'!N28,0))</f>
        <v>0</v>
      </c>
      <c r="O28" s="119">
        <f>IF($C$4="Neattiecināmās izmaksas",IF('3a+c+n'!$Q28="N",'3a+c+n'!O28,0))</f>
        <v>0</v>
      </c>
      <c r="P28" s="120">
        <f>IF($C$4="Neattiecināmās izmaksas",IF('3a+c+n'!$Q28="N",'3a+c+n'!P28,0))</f>
        <v>0</v>
      </c>
    </row>
    <row r="29" spans="1:16" x14ac:dyDescent="0.2">
      <c r="A29" s="51">
        <f>IF(P29=0,0,IF(COUNTBLANK(P29)=1,0,COUNTA($P$14:P29)))</f>
        <v>0</v>
      </c>
      <c r="B29" s="24">
        <f>IF($C$4="Neattiecināmās izmaksas",IF('3a+c+n'!$Q29="N",'3a+c+n'!B29,0))</f>
        <v>0</v>
      </c>
      <c r="C29" s="24">
        <f>IF($C$4="Neattiecināmās izmaksas",IF('3a+c+n'!$Q29="N",'3a+c+n'!C29,0))</f>
        <v>0</v>
      </c>
      <c r="D29" s="24">
        <f>IF($C$4="Neattiecināmās izmaksas",IF('3a+c+n'!$Q29="N",'3a+c+n'!D29,0))</f>
        <v>0</v>
      </c>
      <c r="E29" s="46"/>
      <c r="F29" s="65"/>
      <c r="G29" s="119"/>
      <c r="H29" s="119">
        <f>IF($C$4="Neattiecināmās izmaksas",IF('3a+c+n'!$Q29="N",'3a+c+n'!H29,0))</f>
        <v>0</v>
      </c>
      <c r="I29" s="119"/>
      <c r="J29" s="119"/>
      <c r="K29" s="120">
        <f>IF($C$4="Neattiecināmās izmaksas",IF('3a+c+n'!$Q29="N",'3a+c+n'!K29,0))</f>
        <v>0</v>
      </c>
      <c r="L29" s="82">
        <f>IF($C$4="Neattiecināmās izmaksas",IF('3a+c+n'!$Q29="N",'3a+c+n'!L29,0))</f>
        <v>0</v>
      </c>
      <c r="M29" s="119">
        <f>IF($C$4="Neattiecināmās izmaksas",IF('3a+c+n'!$Q29="N",'3a+c+n'!M29,0))</f>
        <v>0</v>
      </c>
      <c r="N29" s="119">
        <f>IF($C$4="Neattiecināmās izmaksas",IF('3a+c+n'!$Q29="N",'3a+c+n'!N29,0))</f>
        <v>0</v>
      </c>
      <c r="O29" s="119">
        <f>IF($C$4="Neattiecināmās izmaksas",IF('3a+c+n'!$Q29="N",'3a+c+n'!O29,0))</f>
        <v>0</v>
      </c>
      <c r="P29" s="120">
        <f>IF($C$4="Neattiecināmās izmaksas",IF('3a+c+n'!$Q29="N",'3a+c+n'!P29,0))</f>
        <v>0</v>
      </c>
    </row>
    <row r="30" spans="1:16" x14ac:dyDescent="0.2">
      <c r="A30" s="51">
        <f>IF(P30=0,0,IF(COUNTBLANK(P30)=1,0,COUNTA($P$14:P30)))</f>
        <v>0</v>
      </c>
      <c r="B30" s="24">
        <f>IF($C$4="Neattiecināmās izmaksas",IF('3a+c+n'!$Q30="N",'3a+c+n'!B30,0))</f>
        <v>0</v>
      </c>
      <c r="C30" s="24">
        <f>IF($C$4="Neattiecināmās izmaksas",IF('3a+c+n'!$Q30="N",'3a+c+n'!C30,0))</f>
        <v>0</v>
      </c>
      <c r="D30" s="24">
        <f>IF($C$4="Neattiecināmās izmaksas",IF('3a+c+n'!$Q30="N",'3a+c+n'!D30,0))</f>
        <v>0</v>
      </c>
      <c r="E30" s="46"/>
      <c r="F30" s="65"/>
      <c r="G30" s="119"/>
      <c r="H30" s="119">
        <f>IF($C$4="Neattiecināmās izmaksas",IF('3a+c+n'!$Q30="N",'3a+c+n'!H30,0))</f>
        <v>0</v>
      </c>
      <c r="I30" s="119"/>
      <c r="J30" s="119"/>
      <c r="K30" s="120">
        <f>IF($C$4="Neattiecināmās izmaksas",IF('3a+c+n'!$Q30="N",'3a+c+n'!K30,0))</f>
        <v>0</v>
      </c>
      <c r="L30" s="82">
        <f>IF($C$4="Neattiecināmās izmaksas",IF('3a+c+n'!$Q30="N",'3a+c+n'!L30,0))</f>
        <v>0</v>
      </c>
      <c r="M30" s="119">
        <f>IF($C$4="Neattiecināmās izmaksas",IF('3a+c+n'!$Q30="N",'3a+c+n'!M30,0))</f>
        <v>0</v>
      </c>
      <c r="N30" s="119">
        <f>IF($C$4="Neattiecināmās izmaksas",IF('3a+c+n'!$Q30="N",'3a+c+n'!N30,0))</f>
        <v>0</v>
      </c>
      <c r="O30" s="119">
        <f>IF($C$4="Neattiecināmās izmaksas",IF('3a+c+n'!$Q30="N",'3a+c+n'!O30,0))</f>
        <v>0</v>
      </c>
      <c r="P30" s="120">
        <f>IF($C$4="Neattiecināmās izmaksas",IF('3a+c+n'!$Q30="N",'3a+c+n'!P30,0))</f>
        <v>0</v>
      </c>
    </row>
    <row r="31" spans="1:16" x14ac:dyDescent="0.2">
      <c r="A31" s="51">
        <f>IF(P31=0,0,IF(COUNTBLANK(P31)=1,0,COUNTA($P$14:P31)))</f>
        <v>0</v>
      </c>
      <c r="B31" s="24">
        <f>IF($C$4="Neattiecināmās izmaksas",IF('3a+c+n'!$Q31="N",'3a+c+n'!B31,0))</f>
        <v>0</v>
      </c>
      <c r="C31" s="24">
        <f>IF($C$4="Neattiecināmās izmaksas",IF('3a+c+n'!$Q31="N",'3a+c+n'!C31,0))</f>
        <v>0</v>
      </c>
      <c r="D31" s="24">
        <f>IF($C$4="Neattiecināmās izmaksas",IF('3a+c+n'!$Q31="N",'3a+c+n'!D31,0))</f>
        <v>0</v>
      </c>
      <c r="E31" s="46"/>
      <c r="F31" s="65"/>
      <c r="G31" s="119"/>
      <c r="H31" s="119">
        <f>IF($C$4="Neattiecināmās izmaksas",IF('3a+c+n'!$Q31="N",'3a+c+n'!H31,0))</f>
        <v>0</v>
      </c>
      <c r="I31" s="119"/>
      <c r="J31" s="119"/>
      <c r="K31" s="120">
        <f>IF($C$4="Neattiecināmās izmaksas",IF('3a+c+n'!$Q31="N",'3a+c+n'!K31,0))</f>
        <v>0</v>
      </c>
      <c r="L31" s="82">
        <f>IF($C$4="Neattiecināmās izmaksas",IF('3a+c+n'!$Q31="N",'3a+c+n'!L31,0))</f>
        <v>0</v>
      </c>
      <c r="M31" s="119">
        <f>IF($C$4="Neattiecināmās izmaksas",IF('3a+c+n'!$Q31="N",'3a+c+n'!M31,0))</f>
        <v>0</v>
      </c>
      <c r="N31" s="119">
        <f>IF($C$4="Neattiecināmās izmaksas",IF('3a+c+n'!$Q31="N",'3a+c+n'!N31,0))</f>
        <v>0</v>
      </c>
      <c r="O31" s="119">
        <f>IF($C$4="Neattiecināmās izmaksas",IF('3a+c+n'!$Q31="N",'3a+c+n'!O31,0))</f>
        <v>0</v>
      </c>
      <c r="P31" s="120">
        <f>IF($C$4="Neattiecināmās izmaksas",IF('3a+c+n'!$Q31="N",'3a+c+n'!P31,0))</f>
        <v>0</v>
      </c>
    </row>
    <row r="32" spans="1:16" x14ac:dyDescent="0.2">
      <c r="A32" s="51">
        <f>IF(P32=0,0,IF(COUNTBLANK(P32)=1,0,COUNTA($P$14:P32)))</f>
        <v>0</v>
      </c>
      <c r="B32" s="24">
        <f>IF($C$4="Neattiecināmās izmaksas",IF('3a+c+n'!$Q32="N",'3a+c+n'!B32,0))</f>
        <v>0</v>
      </c>
      <c r="C32" s="24">
        <f>IF($C$4="Neattiecināmās izmaksas",IF('3a+c+n'!$Q32="N",'3a+c+n'!C32,0))</f>
        <v>0</v>
      </c>
      <c r="D32" s="24">
        <f>IF($C$4="Neattiecināmās izmaksas",IF('3a+c+n'!$Q32="N",'3a+c+n'!D32,0))</f>
        <v>0</v>
      </c>
      <c r="E32" s="46"/>
      <c r="F32" s="65"/>
      <c r="G32" s="119"/>
      <c r="H32" s="119">
        <f>IF($C$4="Neattiecināmās izmaksas",IF('3a+c+n'!$Q32="N",'3a+c+n'!H32,0))</f>
        <v>0</v>
      </c>
      <c r="I32" s="119"/>
      <c r="J32" s="119"/>
      <c r="K32" s="120">
        <f>IF($C$4="Neattiecināmās izmaksas",IF('3a+c+n'!$Q32="N",'3a+c+n'!K32,0))</f>
        <v>0</v>
      </c>
      <c r="L32" s="82">
        <f>IF($C$4="Neattiecināmās izmaksas",IF('3a+c+n'!$Q32="N",'3a+c+n'!L32,0))</f>
        <v>0</v>
      </c>
      <c r="M32" s="119">
        <f>IF($C$4="Neattiecināmās izmaksas",IF('3a+c+n'!$Q32="N",'3a+c+n'!M32,0))</f>
        <v>0</v>
      </c>
      <c r="N32" s="119">
        <f>IF($C$4="Neattiecināmās izmaksas",IF('3a+c+n'!$Q32="N",'3a+c+n'!N32,0))</f>
        <v>0</v>
      </c>
      <c r="O32" s="119">
        <f>IF($C$4="Neattiecināmās izmaksas",IF('3a+c+n'!$Q32="N",'3a+c+n'!O32,0))</f>
        <v>0</v>
      </c>
      <c r="P32" s="120">
        <f>IF($C$4="Neattiecināmās izmaksas",IF('3a+c+n'!$Q32="N",'3a+c+n'!P32,0))</f>
        <v>0</v>
      </c>
    </row>
    <row r="33" spans="1:16" x14ac:dyDescent="0.2">
      <c r="A33" s="51">
        <f>IF(P33=0,0,IF(COUNTBLANK(P33)=1,0,COUNTA($P$14:P33)))</f>
        <v>0</v>
      </c>
      <c r="B33" s="24">
        <f>IF($C$4="Neattiecināmās izmaksas",IF('3a+c+n'!$Q33="N",'3a+c+n'!B33,0))</f>
        <v>0</v>
      </c>
      <c r="C33" s="24">
        <f>IF($C$4="Neattiecināmās izmaksas",IF('3a+c+n'!$Q33="N",'3a+c+n'!C33,0))</f>
        <v>0</v>
      </c>
      <c r="D33" s="24">
        <f>IF($C$4="Neattiecināmās izmaksas",IF('3a+c+n'!$Q33="N",'3a+c+n'!D33,0))</f>
        <v>0</v>
      </c>
      <c r="E33" s="46"/>
      <c r="F33" s="65"/>
      <c r="G33" s="119"/>
      <c r="H33" s="119">
        <f>IF($C$4="Neattiecināmās izmaksas",IF('3a+c+n'!$Q33="N",'3a+c+n'!H33,0))</f>
        <v>0</v>
      </c>
      <c r="I33" s="119"/>
      <c r="J33" s="119"/>
      <c r="K33" s="120">
        <f>IF($C$4="Neattiecināmās izmaksas",IF('3a+c+n'!$Q33="N",'3a+c+n'!K33,0))</f>
        <v>0</v>
      </c>
      <c r="L33" s="82">
        <f>IF($C$4="Neattiecināmās izmaksas",IF('3a+c+n'!$Q33="N",'3a+c+n'!L33,0))</f>
        <v>0</v>
      </c>
      <c r="M33" s="119">
        <f>IF($C$4="Neattiecināmās izmaksas",IF('3a+c+n'!$Q33="N",'3a+c+n'!M33,0))</f>
        <v>0</v>
      </c>
      <c r="N33" s="119">
        <f>IF($C$4="Neattiecināmās izmaksas",IF('3a+c+n'!$Q33="N",'3a+c+n'!N33,0))</f>
        <v>0</v>
      </c>
      <c r="O33" s="119">
        <f>IF($C$4="Neattiecināmās izmaksas",IF('3a+c+n'!$Q33="N",'3a+c+n'!O33,0))</f>
        <v>0</v>
      </c>
      <c r="P33" s="120">
        <f>IF($C$4="Neattiecināmās izmaksas",IF('3a+c+n'!$Q33="N",'3a+c+n'!P33,0))</f>
        <v>0</v>
      </c>
    </row>
    <row r="34" spans="1:16" x14ac:dyDescent="0.2">
      <c r="A34" s="51">
        <f>IF(P34=0,0,IF(COUNTBLANK(P34)=1,0,COUNTA($P$14:P34)))</f>
        <v>0</v>
      </c>
      <c r="B34" s="24">
        <f>IF($C$4="Neattiecināmās izmaksas",IF('3a+c+n'!$Q34="N",'3a+c+n'!B34,0))</f>
        <v>0</v>
      </c>
      <c r="C34" s="24">
        <f>IF($C$4="Neattiecināmās izmaksas",IF('3a+c+n'!$Q34="N",'3a+c+n'!C34,0))</f>
        <v>0</v>
      </c>
      <c r="D34" s="24">
        <f>IF($C$4="Neattiecināmās izmaksas",IF('3a+c+n'!$Q34="N",'3a+c+n'!D34,0))</f>
        <v>0</v>
      </c>
      <c r="E34" s="46"/>
      <c r="F34" s="65"/>
      <c r="G34" s="119"/>
      <c r="H34" s="119">
        <f>IF($C$4="Neattiecināmās izmaksas",IF('3a+c+n'!$Q34="N",'3a+c+n'!H34,0))</f>
        <v>0</v>
      </c>
      <c r="I34" s="119"/>
      <c r="J34" s="119"/>
      <c r="K34" s="120">
        <f>IF($C$4="Neattiecināmās izmaksas",IF('3a+c+n'!$Q34="N",'3a+c+n'!K34,0))</f>
        <v>0</v>
      </c>
      <c r="L34" s="82">
        <f>IF($C$4="Neattiecināmās izmaksas",IF('3a+c+n'!$Q34="N",'3a+c+n'!L34,0))</f>
        <v>0</v>
      </c>
      <c r="M34" s="119">
        <f>IF($C$4="Neattiecināmās izmaksas",IF('3a+c+n'!$Q34="N",'3a+c+n'!M34,0))</f>
        <v>0</v>
      </c>
      <c r="N34" s="119">
        <f>IF($C$4="Neattiecināmās izmaksas",IF('3a+c+n'!$Q34="N",'3a+c+n'!N34,0))</f>
        <v>0</v>
      </c>
      <c r="O34" s="119">
        <f>IF($C$4="Neattiecināmās izmaksas",IF('3a+c+n'!$Q34="N",'3a+c+n'!O34,0))</f>
        <v>0</v>
      </c>
      <c r="P34" s="120">
        <f>IF($C$4="Neattiecināmās izmaksas",IF('3a+c+n'!$Q34="N",'3a+c+n'!P34,0))</f>
        <v>0</v>
      </c>
    </row>
    <row r="35" spans="1:16" x14ac:dyDescent="0.2">
      <c r="A35" s="51">
        <f>IF(P35=0,0,IF(COUNTBLANK(P35)=1,0,COUNTA($P$14:P35)))</f>
        <v>0</v>
      </c>
      <c r="B35" s="24">
        <f>IF($C$4="Neattiecināmās izmaksas",IF('3a+c+n'!$Q35="N",'3a+c+n'!B35,0))</f>
        <v>0</v>
      </c>
      <c r="C35" s="24">
        <f>IF($C$4="Neattiecināmās izmaksas",IF('3a+c+n'!$Q35="N",'3a+c+n'!C35,0))</f>
        <v>0</v>
      </c>
      <c r="D35" s="24">
        <f>IF($C$4="Neattiecināmās izmaksas",IF('3a+c+n'!$Q35="N",'3a+c+n'!D35,0))</f>
        <v>0</v>
      </c>
      <c r="E35" s="46"/>
      <c r="F35" s="65"/>
      <c r="G35" s="119"/>
      <c r="H35" s="119">
        <f>IF($C$4="Neattiecināmās izmaksas",IF('3a+c+n'!$Q35="N",'3a+c+n'!H35,0))</f>
        <v>0</v>
      </c>
      <c r="I35" s="119"/>
      <c r="J35" s="119"/>
      <c r="K35" s="120">
        <f>IF($C$4="Neattiecināmās izmaksas",IF('3a+c+n'!$Q35="N",'3a+c+n'!K35,0))</f>
        <v>0</v>
      </c>
      <c r="L35" s="82">
        <f>IF($C$4="Neattiecināmās izmaksas",IF('3a+c+n'!$Q35="N",'3a+c+n'!L35,0))</f>
        <v>0</v>
      </c>
      <c r="M35" s="119">
        <f>IF($C$4="Neattiecināmās izmaksas",IF('3a+c+n'!$Q35="N",'3a+c+n'!M35,0))</f>
        <v>0</v>
      </c>
      <c r="N35" s="119">
        <f>IF($C$4="Neattiecināmās izmaksas",IF('3a+c+n'!$Q35="N",'3a+c+n'!N35,0))</f>
        <v>0</v>
      </c>
      <c r="O35" s="119">
        <f>IF($C$4="Neattiecināmās izmaksas",IF('3a+c+n'!$Q35="N",'3a+c+n'!O35,0))</f>
        <v>0</v>
      </c>
      <c r="P35" s="120">
        <f>IF($C$4="Neattiecināmās izmaksas",IF('3a+c+n'!$Q35="N",'3a+c+n'!P35,0))</f>
        <v>0</v>
      </c>
    </row>
    <row r="36" spans="1:16" x14ac:dyDescent="0.2">
      <c r="A36" s="51">
        <f>IF(P36=0,0,IF(COUNTBLANK(P36)=1,0,COUNTA($P$14:P36)))</f>
        <v>0</v>
      </c>
      <c r="B36" s="24">
        <f>IF($C$4="Neattiecināmās izmaksas",IF('3a+c+n'!$Q36="N",'3a+c+n'!B36,0))</f>
        <v>0</v>
      </c>
      <c r="C36" s="24">
        <f>IF($C$4="Neattiecināmās izmaksas",IF('3a+c+n'!$Q36="N",'3a+c+n'!C36,0))</f>
        <v>0</v>
      </c>
      <c r="D36" s="24">
        <f>IF($C$4="Neattiecināmās izmaksas",IF('3a+c+n'!$Q36="N",'3a+c+n'!D36,0))</f>
        <v>0</v>
      </c>
      <c r="E36" s="46"/>
      <c r="F36" s="65"/>
      <c r="G36" s="119"/>
      <c r="H36" s="119">
        <f>IF($C$4="Neattiecināmās izmaksas",IF('3a+c+n'!$Q36="N",'3a+c+n'!H36,0))</f>
        <v>0</v>
      </c>
      <c r="I36" s="119"/>
      <c r="J36" s="119"/>
      <c r="K36" s="120">
        <f>IF($C$4="Neattiecināmās izmaksas",IF('3a+c+n'!$Q36="N",'3a+c+n'!K36,0))</f>
        <v>0</v>
      </c>
      <c r="L36" s="82">
        <f>IF($C$4="Neattiecināmās izmaksas",IF('3a+c+n'!$Q36="N",'3a+c+n'!L36,0))</f>
        <v>0</v>
      </c>
      <c r="M36" s="119">
        <f>IF($C$4="Neattiecināmās izmaksas",IF('3a+c+n'!$Q36="N",'3a+c+n'!M36,0))</f>
        <v>0</v>
      </c>
      <c r="N36" s="119">
        <f>IF($C$4="Neattiecināmās izmaksas",IF('3a+c+n'!$Q36="N",'3a+c+n'!N36,0))</f>
        <v>0</v>
      </c>
      <c r="O36" s="119">
        <f>IF($C$4="Neattiecināmās izmaksas",IF('3a+c+n'!$Q36="N",'3a+c+n'!O36,0))</f>
        <v>0</v>
      </c>
      <c r="P36" s="120">
        <f>IF($C$4="Neattiecināmās izmaksas",IF('3a+c+n'!$Q36="N",'3a+c+n'!P36,0))</f>
        <v>0</v>
      </c>
    </row>
    <row r="37" spans="1:16" x14ac:dyDescent="0.2">
      <c r="A37" s="51">
        <f>IF(P37=0,0,IF(COUNTBLANK(P37)=1,0,COUNTA($P$14:P37)))</f>
        <v>0</v>
      </c>
      <c r="B37" s="24">
        <f>IF($C$4="Neattiecināmās izmaksas",IF('3a+c+n'!$Q37="N",'3a+c+n'!B37,0))</f>
        <v>0</v>
      </c>
      <c r="C37" s="24">
        <f>IF($C$4="Neattiecināmās izmaksas",IF('3a+c+n'!$Q37="N",'3a+c+n'!C37,0))</f>
        <v>0</v>
      </c>
      <c r="D37" s="24">
        <f>IF($C$4="Neattiecināmās izmaksas",IF('3a+c+n'!$Q37="N",'3a+c+n'!D37,0))</f>
        <v>0</v>
      </c>
      <c r="E37" s="46"/>
      <c r="F37" s="65"/>
      <c r="G37" s="119"/>
      <c r="H37" s="119">
        <f>IF($C$4="Neattiecināmās izmaksas",IF('3a+c+n'!$Q37="N",'3a+c+n'!H37,0))</f>
        <v>0</v>
      </c>
      <c r="I37" s="119"/>
      <c r="J37" s="119"/>
      <c r="K37" s="120">
        <f>IF($C$4="Neattiecināmās izmaksas",IF('3a+c+n'!$Q37="N",'3a+c+n'!K37,0))</f>
        <v>0</v>
      </c>
      <c r="L37" s="82">
        <f>IF($C$4="Neattiecināmās izmaksas",IF('3a+c+n'!$Q37="N",'3a+c+n'!L37,0))</f>
        <v>0</v>
      </c>
      <c r="M37" s="119">
        <f>IF($C$4="Neattiecināmās izmaksas",IF('3a+c+n'!$Q37="N",'3a+c+n'!M37,0))</f>
        <v>0</v>
      </c>
      <c r="N37" s="119">
        <f>IF($C$4="Neattiecināmās izmaksas",IF('3a+c+n'!$Q37="N",'3a+c+n'!N37,0))</f>
        <v>0</v>
      </c>
      <c r="O37" s="119">
        <f>IF($C$4="Neattiecināmās izmaksas",IF('3a+c+n'!$Q37="N",'3a+c+n'!O37,0))</f>
        <v>0</v>
      </c>
      <c r="P37" s="120">
        <f>IF($C$4="Neattiecināmās izmaksas",IF('3a+c+n'!$Q37="N",'3a+c+n'!P37,0))</f>
        <v>0</v>
      </c>
    </row>
    <row r="38" spans="1:16" x14ac:dyDescent="0.2">
      <c r="A38" s="51">
        <f>IF(P38=0,0,IF(COUNTBLANK(P38)=1,0,COUNTA($P$14:P38)))</f>
        <v>0</v>
      </c>
      <c r="B38" s="24">
        <f>IF($C$4="Neattiecināmās izmaksas",IF('3a+c+n'!$Q38="N",'3a+c+n'!B38,0))</f>
        <v>0</v>
      </c>
      <c r="C38" s="24">
        <f>IF($C$4="Neattiecināmās izmaksas",IF('3a+c+n'!$Q38="N",'3a+c+n'!C38,0))</f>
        <v>0</v>
      </c>
      <c r="D38" s="24">
        <f>IF($C$4="Neattiecināmās izmaksas",IF('3a+c+n'!$Q38="N",'3a+c+n'!D38,0))</f>
        <v>0</v>
      </c>
      <c r="E38" s="46"/>
      <c r="F38" s="65"/>
      <c r="G38" s="119"/>
      <c r="H38" s="119">
        <f>IF($C$4="Neattiecināmās izmaksas",IF('3a+c+n'!$Q38="N",'3a+c+n'!H38,0))</f>
        <v>0</v>
      </c>
      <c r="I38" s="119"/>
      <c r="J38" s="119"/>
      <c r="K38" s="120">
        <f>IF($C$4="Neattiecināmās izmaksas",IF('3a+c+n'!$Q38="N",'3a+c+n'!K38,0))</f>
        <v>0</v>
      </c>
      <c r="L38" s="82">
        <f>IF($C$4="Neattiecināmās izmaksas",IF('3a+c+n'!$Q38="N",'3a+c+n'!L38,0))</f>
        <v>0</v>
      </c>
      <c r="M38" s="119">
        <f>IF($C$4="Neattiecināmās izmaksas",IF('3a+c+n'!$Q38="N",'3a+c+n'!M38,0))</f>
        <v>0</v>
      </c>
      <c r="N38" s="119">
        <f>IF($C$4="Neattiecināmās izmaksas",IF('3a+c+n'!$Q38="N",'3a+c+n'!N38,0))</f>
        <v>0</v>
      </c>
      <c r="O38" s="119">
        <f>IF($C$4="Neattiecināmās izmaksas",IF('3a+c+n'!$Q38="N",'3a+c+n'!O38,0))</f>
        <v>0</v>
      </c>
      <c r="P38" s="120">
        <f>IF($C$4="Neattiecināmās izmaksas",IF('3a+c+n'!$Q38="N",'3a+c+n'!P38,0))</f>
        <v>0</v>
      </c>
    </row>
    <row r="39" spans="1:16" x14ac:dyDescent="0.2">
      <c r="A39" s="51">
        <f>IF(P39=0,0,IF(COUNTBLANK(P39)=1,0,COUNTA($P$14:P39)))</f>
        <v>0</v>
      </c>
      <c r="B39" s="24">
        <f>IF($C$4="Neattiecināmās izmaksas",IF('3a+c+n'!$Q39="N",'3a+c+n'!B39,0))</f>
        <v>0</v>
      </c>
      <c r="C39" s="24">
        <f>IF($C$4="Neattiecināmās izmaksas",IF('3a+c+n'!$Q39="N",'3a+c+n'!C39,0))</f>
        <v>0</v>
      </c>
      <c r="D39" s="24">
        <f>IF($C$4="Neattiecināmās izmaksas",IF('3a+c+n'!$Q39="N",'3a+c+n'!D39,0))</f>
        <v>0</v>
      </c>
      <c r="E39" s="46"/>
      <c r="F39" s="65"/>
      <c r="G39" s="119"/>
      <c r="H39" s="119">
        <f>IF($C$4="Neattiecināmās izmaksas",IF('3a+c+n'!$Q39="N",'3a+c+n'!H39,0))</f>
        <v>0</v>
      </c>
      <c r="I39" s="119"/>
      <c r="J39" s="119"/>
      <c r="K39" s="120">
        <f>IF($C$4="Neattiecināmās izmaksas",IF('3a+c+n'!$Q39="N",'3a+c+n'!K39,0))</f>
        <v>0</v>
      </c>
      <c r="L39" s="82">
        <f>IF($C$4="Neattiecināmās izmaksas",IF('3a+c+n'!$Q39="N",'3a+c+n'!L39,0))</f>
        <v>0</v>
      </c>
      <c r="M39" s="119">
        <f>IF($C$4="Neattiecināmās izmaksas",IF('3a+c+n'!$Q39="N",'3a+c+n'!M39,0))</f>
        <v>0</v>
      </c>
      <c r="N39" s="119">
        <f>IF($C$4="Neattiecināmās izmaksas",IF('3a+c+n'!$Q39="N",'3a+c+n'!N39,0))</f>
        <v>0</v>
      </c>
      <c r="O39" s="119">
        <f>IF($C$4="Neattiecināmās izmaksas",IF('3a+c+n'!$Q39="N",'3a+c+n'!O39,0))</f>
        <v>0</v>
      </c>
      <c r="P39" s="120">
        <f>IF($C$4="Neattiecināmās izmaksas",IF('3a+c+n'!$Q39="N",'3a+c+n'!P39,0))</f>
        <v>0</v>
      </c>
    </row>
    <row r="40" spans="1:16" x14ac:dyDescent="0.2">
      <c r="A40" s="51">
        <f>IF(P40=0,0,IF(COUNTBLANK(P40)=1,0,COUNTA($P$14:P40)))</f>
        <v>0</v>
      </c>
      <c r="B40" s="24">
        <f>IF($C$4="Neattiecināmās izmaksas",IF('3a+c+n'!$Q40="N",'3a+c+n'!B40,0))</f>
        <v>0</v>
      </c>
      <c r="C40" s="24">
        <f>IF($C$4="Neattiecināmās izmaksas",IF('3a+c+n'!$Q40="N",'3a+c+n'!C40,0))</f>
        <v>0</v>
      </c>
      <c r="D40" s="24">
        <f>IF($C$4="Neattiecināmās izmaksas",IF('3a+c+n'!$Q40="N",'3a+c+n'!D40,0))</f>
        <v>0</v>
      </c>
      <c r="E40" s="46"/>
      <c r="F40" s="65"/>
      <c r="G40" s="119"/>
      <c r="H40" s="119">
        <f>IF($C$4="Neattiecināmās izmaksas",IF('3a+c+n'!$Q40="N",'3a+c+n'!H40,0))</f>
        <v>0</v>
      </c>
      <c r="I40" s="119"/>
      <c r="J40" s="119"/>
      <c r="K40" s="120">
        <f>IF($C$4="Neattiecināmās izmaksas",IF('3a+c+n'!$Q40="N",'3a+c+n'!K40,0))</f>
        <v>0</v>
      </c>
      <c r="L40" s="82">
        <f>IF($C$4="Neattiecināmās izmaksas",IF('3a+c+n'!$Q40="N",'3a+c+n'!L40,0))</f>
        <v>0</v>
      </c>
      <c r="M40" s="119">
        <f>IF($C$4="Neattiecināmās izmaksas",IF('3a+c+n'!$Q40="N",'3a+c+n'!M40,0))</f>
        <v>0</v>
      </c>
      <c r="N40" s="119">
        <f>IF($C$4="Neattiecināmās izmaksas",IF('3a+c+n'!$Q40="N",'3a+c+n'!N40,0))</f>
        <v>0</v>
      </c>
      <c r="O40" s="119">
        <f>IF($C$4="Neattiecināmās izmaksas",IF('3a+c+n'!$Q40="N",'3a+c+n'!O40,0))</f>
        <v>0</v>
      </c>
      <c r="P40" s="120">
        <f>IF($C$4="Neattiecināmās izmaksas",IF('3a+c+n'!$Q40="N",'3a+c+n'!P40,0))</f>
        <v>0</v>
      </c>
    </row>
    <row r="41" spans="1:16" x14ac:dyDescent="0.2">
      <c r="A41" s="51">
        <f>IF(P41=0,0,IF(COUNTBLANK(P41)=1,0,COUNTA($P$14:P41)))</f>
        <v>0</v>
      </c>
      <c r="B41" s="24">
        <f>IF($C$4="Neattiecināmās izmaksas",IF('3a+c+n'!$Q41="N",'3a+c+n'!B41,0))</f>
        <v>0</v>
      </c>
      <c r="C41" s="24">
        <f>IF($C$4="Neattiecināmās izmaksas",IF('3a+c+n'!$Q41="N",'3a+c+n'!C41,0))</f>
        <v>0</v>
      </c>
      <c r="D41" s="24">
        <f>IF($C$4="Neattiecināmās izmaksas",IF('3a+c+n'!$Q41="N",'3a+c+n'!D41,0))</f>
        <v>0</v>
      </c>
      <c r="E41" s="46"/>
      <c r="F41" s="65"/>
      <c r="G41" s="119"/>
      <c r="H41" s="119">
        <f>IF($C$4="Neattiecināmās izmaksas",IF('3a+c+n'!$Q41="N",'3a+c+n'!H41,0))</f>
        <v>0</v>
      </c>
      <c r="I41" s="119"/>
      <c r="J41" s="119"/>
      <c r="K41" s="120">
        <f>IF($C$4="Neattiecināmās izmaksas",IF('3a+c+n'!$Q41="N",'3a+c+n'!K41,0))</f>
        <v>0</v>
      </c>
      <c r="L41" s="82">
        <f>IF($C$4="Neattiecināmās izmaksas",IF('3a+c+n'!$Q41="N",'3a+c+n'!L41,0))</f>
        <v>0</v>
      </c>
      <c r="M41" s="119">
        <f>IF($C$4="Neattiecināmās izmaksas",IF('3a+c+n'!$Q41="N",'3a+c+n'!M41,0))</f>
        <v>0</v>
      </c>
      <c r="N41" s="119">
        <f>IF($C$4="Neattiecināmās izmaksas",IF('3a+c+n'!$Q41="N",'3a+c+n'!N41,0))</f>
        <v>0</v>
      </c>
      <c r="O41" s="119">
        <f>IF($C$4="Neattiecināmās izmaksas",IF('3a+c+n'!$Q41="N",'3a+c+n'!O41,0))</f>
        <v>0</v>
      </c>
      <c r="P41" s="120">
        <f>IF($C$4="Neattiecināmās izmaksas",IF('3a+c+n'!$Q41="N",'3a+c+n'!P41,0))</f>
        <v>0</v>
      </c>
    </row>
    <row r="42" spans="1:16" x14ac:dyDescent="0.2">
      <c r="A42" s="51">
        <f>IF(P42=0,0,IF(COUNTBLANK(P42)=1,0,COUNTA($P$14:P42)))</f>
        <v>0</v>
      </c>
      <c r="B42" s="24">
        <f>IF($C$4="Neattiecināmās izmaksas",IF('3a+c+n'!$Q42="N",'3a+c+n'!B42,0))</f>
        <v>0</v>
      </c>
      <c r="C42" s="24">
        <f>IF($C$4="Neattiecināmās izmaksas",IF('3a+c+n'!$Q42="N",'3a+c+n'!C42,0))</f>
        <v>0</v>
      </c>
      <c r="D42" s="24">
        <f>IF($C$4="Neattiecināmās izmaksas",IF('3a+c+n'!$Q42="N",'3a+c+n'!D42,0))</f>
        <v>0</v>
      </c>
      <c r="E42" s="46"/>
      <c r="F42" s="65"/>
      <c r="G42" s="119"/>
      <c r="H42" s="119">
        <f>IF($C$4="Neattiecināmās izmaksas",IF('3a+c+n'!$Q42="N",'3a+c+n'!H42,0))</f>
        <v>0</v>
      </c>
      <c r="I42" s="119"/>
      <c r="J42" s="119"/>
      <c r="K42" s="120">
        <f>IF($C$4="Neattiecināmās izmaksas",IF('3a+c+n'!$Q42="N",'3a+c+n'!K42,0))</f>
        <v>0</v>
      </c>
      <c r="L42" s="82">
        <f>IF($C$4="Neattiecināmās izmaksas",IF('3a+c+n'!$Q42="N",'3a+c+n'!L42,0))</f>
        <v>0</v>
      </c>
      <c r="M42" s="119">
        <f>IF($C$4="Neattiecināmās izmaksas",IF('3a+c+n'!$Q42="N",'3a+c+n'!M42,0))</f>
        <v>0</v>
      </c>
      <c r="N42" s="119">
        <f>IF($C$4="Neattiecināmās izmaksas",IF('3a+c+n'!$Q42="N",'3a+c+n'!N42,0))</f>
        <v>0</v>
      </c>
      <c r="O42" s="119">
        <f>IF($C$4="Neattiecināmās izmaksas",IF('3a+c+n'!$Q42="N",'3a+c+n'!O42,0))</f>
        <v>0</v>
      </c>
      <c r="P42" s="120">
        <f>IF($C$4="Neattiecināmās izmaksas",IF('3a+c+n'!$Q42="N",'3a+c+n'!P42,0))</f>
        <v>0</v>
      </c>
    </row>
    <row r="43" spans="1:16" x14ac:dyDescent="0.2">
      <c r="A43" s="51">
        <f>IF(P43=0,0,IF(COUNTBLANK(P43)=1,0,COUNTA($P$14:P43)))</f>
        <v>0</v>
      </c>
      <c r="B43" s="24">
        <f>IF($C$4="Neattiecināmās izmaksas",IF('3a+c+n'!$Q43="N",'3a+c+n'!B43,0))</f>
        <v>0</v>
      </c>
      <c r="C43" s="24">
        <f>IF($C$4="Neattiecināmās izmaksas",IF('3a+c+n'!$Q43="N",'3a+c+n'!C43,0))</f>
        <v>0</v>
      </c>
      <c r="D43" s="24">
        <f>IF($C$4="Neattiecināmās izmaksas",IF('3a+c+n'!$Q43="N",'3a+c+n'!D43,0))</f>
        <v>0</v>
      </c>
      <c r="E43" s="46"/>
      <c r="F43" s="65"/>
      <c r="G43" s="119"/>
      <c r="H43" s="119">
        <f>IF($C$4="Neattiecināmās izmaksas",IF('3a+c+n'!$Q43="N",'3a+c+n'!H43,0))</f>
        <v>0</v>
      </c>
      <c r="I43" s="119"/>
      <c r="J43" s="119"/>
      <c r="K43" s="120">
        <f>IF($C$4="Neattiecināmās izmaksas",IF('3a+c+n'!$Q43="N",'3a+c+n'!K43,0))</f>
        <v>0</v>
      </c>
      <c r="L43" s="82">
        <f>IF($C$4="Neattiecināmās izmaksas",IF('3a+c+n'!$Q43="N",'3a+c+n'!L43,0))</f>
        <v>0</v>
      </c>
      <c r="M43" s="119">
        <f>IF($C$4="Neattiecināmās izmaksas",IF('3a+c+n'!$Q43="N",'3a+c+n'!M43,0))</f>
        <v>0</v>
      </c>
      <c r="N43" s="119">
        <f>IF($C$4="Neattiecināmās izmaksas",IF('3a+c+n'!$Q43="N",'3a+c+n'!N43,0))</f>
        <v>0</v>
      </c>
      <c r="O43" s="119">
        <f>IF($C$4="Neattiecināmās izmaksas",IF('3a+c+n'!$Q43="N",'3a+c+n'!O43,0))</f>
        <v>0</v>
      </c>
      <c r="P43" s="120">
        <f>IF($C$4="Neattiecināmās izmaksas",IF('3a+c+n'!$Q43="N",'3a+c+n'!P43,0))</f>
        <v>0</v>
      </c>
    </row>
    <row r="44" spans="1:16" x14ac:dyDescent="0.2">
      <c r="A44" s="51">
        <f>IF(P44=0,0,IF(COUNTBLANK(P44)=1,0,COUNTA($P$14:P44)))</f>
        <v>0</v>
      </c>
      <c r="B44" s="24">
        <f>IF($C$4="Neattiecināmās izmaksas",IF('3a+c+n'!$Q44="N",'3a+c+n'!B44,0))</f>
        <v>0</v>
      </c>
      <c r="C44" s="24">
        <f>IF($C$4="Neattiecināmās izmaksas",IF('3a+c+n'!$Q44="N",'3a+c+n'!C44,0))</f>
        <v>0</v>
      </c>
      <c r="D44" s="24">
        <f>IF($C$4="Neattiecināmās izmaksas",IF('3a+c+n'!$Q44="N",'3a+c+n'!D44,0))</f>
        <v>0</v>
      </c>
      <c r="E44" s="46"/>
      <c r="F44" s="65"/>
      <c r="G44" s="119"/>
      <c r="H44" s="119">
        <f>IF($C$4="Neattiecināmās izmaksas",IF('3a+c+n'!$Q44="N",'3a+c+n'!H44,0))</f>
        <v>0</v>
      </c>
      <c r="I44" s="119"/>
      <c r="J44" s="119"/>
      <c r="K44" s="120">
        <f>IF($C$4="Neattiecināmās izmaksas",IF('3a+c+n'!$Q44="N",'3a+c+n'!K44,0))</f>
        <v>0</v>
      </c>
      <c r="L44" s="82">
        <f>IF($C$4="Neattiecināmās izmaksas",IF('3a+c+n'!$Q44="N",'3a+c+n'!L44,0))</f>
        <v>0</v>
      </c>
      <c r="M44" s="119">
        <f>IF($C$4="Neattiecināmās izmaksas",IF('3a+c+n'!$Q44="N",'3a+c+n'!M44,0))</f>
        <v>0</v>
      </c>
      <c r="N44" s="119">
        <f>IF($C$4="Neattiecināmās izmaksas",IF('3a+c+n'!$Q44="N",'3a+c+n'!N44,0))</f>
        <v>0</v>
      </c>
      <c r="O44" s="119">
        <f>IF($C$4="Neattiecināmās izmaksas",IF('3a+c+n'!$Q44="N",'3a+c+n'!O44,0))</f>
        <v>0</v>
      </c>
      <c r="P44" s="120">
        <f>IF($C$4="Neattiecināmās izmaksas",IF('3a+c+n'!$Q44="N",'3a+c+n'!P44,0))</f>
        <v>0</v>
      </c>
    </row>
    <row r="45" spans="1:16" x14ac:dyDescent="0.2">
      <c r="A45" s="51">
        <f>IF(P45=0,0,IF(COUNTBLANK(P45)=1,0,COUNTA($P$14:P45)))</f>
        <v>0</v>
      </c>
      <c r="B45" s="24">
        <f>IF($C$4="Neattiecināmās izmaksas",IF('3a+c+n'!$Q45="N",'3a+c+n'!B45,0))</f>
        <v>0</v>
      </c>
      <c r="C45" s="24">
        <f>IF($C$4="Neattiecināmās izmaksas",IF('3a+c+n'!$Q45="N",'3a+c+n'!C45,0))</f>
        <v>0</v>
      </c>
      <c r="D45" s="24">
        <f>IF($C$4="Neattiecināmās izmaksas",IF('3a+c+n'!$Q45="N",'3a+c+n'!D45,0))</f>
        <v>0</v>
      </c>
      <c r="E45" s="46"/>
      <c r="F45" s="65"/>
      <c r="G45" s="119"/>
      <c r="H45" s="119">
        <f>IF($C$4="Neattiecināmās izmaksas",IF('3a+c+n'!$Q45="N",'3a+c+n'!H45,0))</f>
        <v>0</v>
      </c>
      <c r="I45" s="119"/>
      <c r="J45" s="119"/>
      <c r="K45" s="120">
        <f>IF($C$4="Neattiecināmās izmaksas",IF('3a+c+n'!$Q45="N",'3a+c+n'!K45,0))</f>
        <v>0</v>
      </c>
      <c r="L45" s="82">
        <f>IF($C$4="Neattiecināmās izmaksas",IF('3a+c+n'!$Q45="N",'3a+c+n'!L45,0))</f>
        <v>0</v>
      </c>
      <c r="M45" s="119">
        <f>IF($C$4="Neattiecināmās izmaksas",IF('3a+c+n'!$Q45="N",'3a+c+n'!M45,0))</f>
        <v>0</v>
      </c>
      <c r="N45" s="119">
        <f>IF($C$4="Neattiecināmās izmaksas",IF('3a+c+n'!$Q45="N",'3a+c+n'!N45,0))</f>
        <v>0</v>
      </c>
      <c r="O45" s="119">
        <f>IF($C$4="Neattiecināmās izmaksas",IF('3a+c+n'!$Q45="N",'3a+c+n'!O45,0))</f>
        <v>0</v>
      </c>
      <c r="P45" s="120">
        <f>IF($C$4="Neattiecināmās izmaksas",IF('3a+c+n'!$Q45="N",'3a+c+n'!P45,0))</f>
        <v>0</v>
      </c>
    </row>
    <row r="46" spans="1:16" x14ac:dyDescent="0.2">
      <c r="A46" s="51">
        <f>IF(P46=0,0,IF(COUNTBLANK(P46)=1,0,COUNTA($P$14:P46)))</f>
        <v>0</v>
      </c>
      <c r="B46" s="24">
        <f>IF($C$4="Neattiecināmās izmaksas",IF('3a+c+n'!$Q46="N",'3a+c+n'!B46,0))</f>
        <v>0</v>
      </c>
      <c r="C46" s="24">
        <f>IF($C$4="Neattiecināmās izmaksas",IF('3a+c+n'!$Q46="N",'3a+c+n'!C46,0))</f>
        <v>0</v>
      </c>
      <c r="D46" s="24">
        <f>IF($C$4="Neattiecināmās izmaksas",IF('3a+c+n'!$Q46="N",'3a+c+n'!D46,0))</f>
        <v>0</v>
      </c>
      <c r="E46" s="46"/>
      <c r="F46" s="65"/>
      <c r="G46" s="119"/>
      <c r="H46" s="119">
        <f>IF($C$4="Neattiecināmās izmaksas",IF('3a+c+n'!$Q46="N",'3a+c+n'!H46,0))</f>
        <v>0</v>
      </c>
      <c r="I46" s="119"/>
      <c r="J46" s="119"/>
      <c r="K46" s="120">
        <f>IF($C$4="Neattiecināmās izmaksas",IF('3a+c+n'!$Q46="N",'3a+c+n'!K46,0))</f>
        <v>0</v>
      </c>
      <c r="L46" s="82">
        <f>IF($C$4="Neattiecināmās izmaksas",IF('3a+c+n'!$Q46="N",'3a+c+n'!L46,0))</f>
        <v>0</v>
      </c>
      <c r="M46" s="119">
        <f>IF($C$4="Neattiecināmās izmaksas",IF('3a+c+n'!$Q46="N",'3a+c+n'!M46,0))</f>
        <v>0</v>
      </c>
      <c r="N46" s="119">
        <f>IF($C$4="Neattiecināmās izmaksas",IF('3a+c+n'!$Q46="N",'3a+c+n'!N46,0))</f>
        <v>0</v>
      </c>
      <c r="O46" s="119">
        <f>IF($C$4="Neattiecināmās izmaksas",IF('3a+c+n'!$Q46="N",'3a+c+n'!O46,0))</f>
        <v>0</v>
      </c>
      <c r="P46" s="120">
        <f>IF($C$4="Neattiecināmās izmaksas",IF('3a+c+n'!$Q46="N",'3a+c+n'!P46,0))</f>
        <v>0</v>
      </c>
    </row>
    <row r="47" spans="1:16" x14ac:dyDescent="0.2">
      <c r="A47" s="51">
        <f>IF(P47=0,0,IF(COUNTBLANK(P47)=1,0,COUNTA($P$14:P47)))</f>
        <v>0</v>
      </c>
      <c r="B47" s="24">
        <f>IF($C$4="Neattiecināmās izmaksas",IF('3a+c+n'!$Q47="N",'3a+c+n'!B47,0))</f>
        <v>0</v>
      </c>
      <c r="C47" s="24">
        <f>IF($C$4="Neattiecināmās izmaksas",IF('3a+c+n'!$Q47="N",'3a+c+n'!C47,0))</f>
        <v>0</v>
      </c>
      <c r="D47" s="24">
        <f>IF($C$4="Neattiecināmās izmaksas",IF('3a+c+n'!$Q47="N",'3a+c+n'!D47,0))</f>
        <v>0</v>
      </c>
      <c r="E47" s="46"/>
      <c r="F47" s="65"/>
      <c r="G47" s="119"/>
      <c r="H47" s="119">
        <f>IF($C$4="Neattiecināmās izmaksas",IF('3a+c+n'!$Q47="N",'3a+c+n'!H47,0))</f>
        <v>0</v>
      </c>
      <c r="I47" s="119"/>
      <c r="J47" s="119"/>
      <c r="K47" s="120">
        <f>IF($C$4="Neattiecināmās izmaksas",IF('3a+c+n'!$Q47="N",'3a+c+n'!K47,0))</f>
        <v>0</v>
      </c>
      <c r="L47" s="82">
        <f>IF($C$4="Neattiecināmās izmaksas",IF('3a+c+n'!$Q47="N",'3a+c+n'!L47,0))</f>
        <v>0</v>
      </c>
      <c r="M47" s="119">
        <f>IF($C$4="Neattiecināmās izmaksas",IF('3a+c+n'!$Q47="N",'3a+c+n'!M47,0))</f>
        <v>0</v>
      </c>
      <c r="N47" s="119">
        <f>IF($C$4="Neattiecināmās izmaksas",IF('3a+c+n'!$Q47="N",'3a+c+n'!N47,0))</f>
        <v>0</v>
      </c>
      <c r="O47" s="119">
        <f>IF($C$4="Neattiecināmās izmaksas",IF('3a+c+n'!$Q47="N",'3a+c+n'!O47,0))</f>
        <v>0</v>
      </c>
      <c r="P47" s="120">
        <f>IF($C$4="Neattiecināmās izmaksas",IF('3a+c+n'!$Q47="N",'3a+c+n'!P47,0))</f>
        <v>0</v>
      </c>
    </row>
    <row r="48" spans="1:16" x14ac:dyDescent="0.2">
      <c r="A48" s="51">
        <f>IF(P48=0,0,IF(COUNTBLANK(P48)=1,0,COUNTA($P$14:P48)))</f>
        <v>0</v>
      </c>
      <c r="B48" s="24">
        <f>IF($C$4="Neattiecināmās izmaksas",IF('3a+c+n'!$Q48="N",'3a+c+n'!B48,0))</f>
        <v>0</v>
      </c>
      <c r="C48" s="24">
        <f>IF($C$4="Neattiecināmās izmaksas",IF('3a+c+n'!$Q48="N",'3a+c+n'!C48,0))</f>
        <v>0</v>
      </c>
      <c r="D48" s="24">
        <f>IF($C$4="Neattiecināmās izmaksas",IF('3a+c+n'!$Q48="N",'3a+c+n'!D48,0))</f>
        <v>0</v>
      </c>
      <c r="E48" s="46"/>
      <c r="F48" s="65"/>
      <c r="G48" s="119"/>
      <c r="H48" s="119">
        <f>IF($C$4="Neattiecināmās izmaksas",IF('3a+c+n'!$Q48="N",'3a+c+n'!H48,0))</f>
        <v>0</v>
      </c>
      <c r="I48" s="119"/>
      <c r="J48" s="119"/>
      <c r="K48" s="120">
        <f>IF($C$4="Neattiecināmās izmaksas",IF('3a+c+n'!$Q48="N",'3a+c+n'!K48,0))</f>
        <v>0</v>
      </c>
      <c r="L48" s="82">
        <f>IF($C$4="Neattiecināmās izmaksas",IF('3a+c+n'!$Q48="N",'3a+c+n'!L48,0))</f>
        <v>0</v>
      </c>
      <c r="M48" s="119">
        <f>IF($C$4="Neattiecināmās izmaksas",IF('3a+c+n'!$Q48="N",'3a+c+n'!M48,0))</f>
        <v>0</v>
      </c>
      <c r="N48" s="119">
        <f>IF($C$4="Neattiecināmās izmaksas",IF('3a+c+n'!$Q48="N",'3a+c+n'!N48,0))</f>
        <v>0</v>
      </c>
      <c r="O48" s="119">
        <f>IF($C$4="Neattiecināmās izmaksas",IF('3a+c+n'!$Q48="N",'3a+c+n'!O48,0))</f>
        <v>0</v>
      </c>
      <c r="P48" s="120">
        <f>IF($C$4="Neattiecināmās izmaksas",IF('3a+c+n'!$Q48="N",'3a+c+n'!P48,0))</f>
        <v>0</v>
      </c>
    </row>
    <row r="49" spans="1:16" x14ac:dyDescent="0.2">
      <c r="A49" s="51">
        <f>IF(P49=0,0,IF(COUNTBLANK(P49)=1,0,COUNTA($P$14:P49)))</f>
        <v>0</v>
      </c>
      <c r="B49" s="24">
        <f>IF($C$4="Neattiecināmās izmaksas",IF('3a+c+n'!$Q49="N",'3a+c+n'!B49,0))</f>
        <v>0</v>
      </c>
      <c r="C49" s="24">
        <f>IF($C$4="Neattiecināmās izmaksas",IF('3a+c+n'!$Q49="N",'3a+c+n'!C49,0))</f>
        <v>0</v>
      </c>
      <c r="D49" s="24">
        <f>IF($C$4="Neattiecināmās izmaksas",IF('3a+c+n'!$Q49="N",'3a+c+n'!D49,0))</f>
        <v>0</v>
      </c>
      <c r="E49" s="46"/>
      <c r="F49" s="65"/>
      <c r="G49" s="119"/>
      <c r="H49" s="119">
        <f>IF($C$4="Neattiecināmās izmaksas",IF('3a+c+n'!$Q49="N",'3a+c+n'!H49,0))</f>
        <v>0</v>
      </c>
      <c r="I49" s="119"/>
      <c r="J49" s="119"/>
      <c r="K49" s="120">
        <f>IF($C$4="Neattiecināmās izmaksas",IF('3a+c+n'!$Q49="N",'3a+c+n'!K49,0))</f>
        <v>0</v>
      </c>
      <c r="L49" s="82">
        <f>IF($C$4="Neattiecināmās izmaksas",IF('3a+c+n'!$Q49="N",'3a+c+n'!L49,0))</f>
        <v>0</v>
      </c>
      <c r="M49" s="119">
        <f>IF($C$4="Neattiecināmās izmaksas",IF('3a+c+n'!$Q49="N",'3a+c+n'!M49,0))</f>
        <v>0</v>
      </c>
      <c r="N49" s="119">
        <f>IF($C$4="Neattiecināmās izmaksas",IF('3a+c+n'!$Q49="N",'3a+c+n'!N49,0))</f>
        <v>0</v>
      </c>
      <c r="O49" s="119">
        <f>IF($C$4="Neattiecināmās izmaksas",IF('3a+c+n'!$Q49="N",'3a+c+n'!O49,0))</f>
        <v>0</v>
      </c>
      <c r="P49" s="120">
        <f>IF($C$4="Neattiecināmās izmaksas",IF('3a+c+n'!$Q49="N",'3a+c+n'!P49,0))</f>
        <v>0</v>
      </c>
    </row>
    <row r="50" spans="1:16" x14ac:dyDescent="0.2">
      <c r="A50" s="51">
        <f>IF(P50=0,0,IF(COUNTBLANK(P50)=1,0,COUNTA($P$14:P50)))</f>
        <v>0</v>
      </c>
      <c r="B50" s="24">
        <f>IF($C$4="Neattiecināmās izmaksas",IF('3a+c+n'!$Q50="N",'3a+c+n'!B50,0))</f>
        <v>0</v>
      </c>
      <c r="C50" s="24">
        <f>IF($C$4="Neattiecināmās izmaksas",IF('3a+c+n'!$Q50="N",'3a+c+n'!C50,0))</f>
        <v>0</v>
      </c>
      <c r="D50" s="24">
        <f>IF($C$4="Neattiecināmās izmaksas",IF('3a+c+n'!$Q50="N",'3a+c+n'!D50,0))</f>
        <v>0</v>
      </c>
      <c r="E50" s="46"/>
      <c r="F50" s="65"/>
      <c r="G50" s="119"/>
      <c r="H50" s="119">
        <f>IF($C$4="Neattiecināmās izmaksas",IF('3a+c+n'!$Q50="N",'3a+c+n'!H50,0))</f>
        <v>0</v>
      </c>
      <c r="I50" s="119"/>
      <c r="J50" s="119"/>
      <c r="K50" s="120">
        <f>IF($C$4="Neattiecināmās izmaksas",IF('3a+c+n'!$Q50="N",'3a+c+n'!K50,0))</f>
        <v>0</v>
      </c>
      <c r="L50" s="82">
        <f>IF($C$4="Neattiecināmās izmaksas",IF('3a+c+n'!$Q50="N",'3a+c+n'!L50,0))</f>
        <v>0</v>
      </c>
      <c r="M50" s="119">
        <f>IF($C$4="Neattiecināmās izmaksas",IF('3a+c+n'!$Q50="N",'3a+c+n'!M50,0))</f>
        <v>0</v>
      </c>
      <c r="N50" s="119">
        <f>IF($C$4="Neattiecināmās izmaksas",IF('3a+c+n'!$Q50="N",'3a+c+n'!N50,0))</f>
        <v>0</v>
      </c>
      <c r="O50" s="119">
        <f>IF($C$4="Neattiecināmās izmaksas",IF('3a+c+n'!$Q50="N",'3a+c+n'!O50,0))</f>
        <v>0</v>
      </c>
      <c r="P50" s="120">
        <f>IF($C$4="Neattiecināmās izmaksas",IF('3a+c+n'!$Q50="N",'3a+c+n'!P50,0))</f>
        <v>0</v>
      </c>
    </row>
    <row r="51" spans="1:16" x14ac:dyDescent="0.2">
      <c r="A51" s="51">
        <f>IF(P51=0,0,IF(COUNTBLANK(P51)=1,0,COUNTA($P$14:P51)))</f>
        <v>0</v>
      </c>
      <c r="B51" s="24">
        <f>IF($C$4="Neattiecināmās izmaksas",IF('3a+c+n'!$Q51="N",'3a+c+n'!B51,0))</f>
        <v>0</v>
      </c>
      <c r="C51" s="24">
        <f>IF($C$4="Neattiecināmās izmaksas",IF('3a+c+n'!$Q51="N",'3a+c+n'!C51,0))</f>
        <v>0</v>
      </c>
      <c r="D51" s="24">
        <f>IF($C$4="Neattiecināmās izmaksas",IF('3a+c+n'!$Q51="N",'3a+c+n'!D51,0))</f>
        <v>0</v>
      </c>
      <c r="E51" s="46"/>
      <c r="F51" s="65"/>
      <c r="G51" s="119"/>
      <c r="H51" s="119">
        <f>IF($C$4="Neattiecināmās izmaksas",IF('3a+c+n'!$Q51="N",'3a+c+n'!H51,0))</f>
        <v>0</v>
      </c>
      <c r="I51" s="119"/>
      <c r="J51" s="119"/>
      <c r="K51" s="120">
        <f>IF($C$4="Neattiecināmās izmaksas",IF('3a+c+n'!$Q51="N",'3a+c+n'!K51,0))</f>
        <v>0</v>
      </c>
      <c r="L51" s="82">
        <f>IF($C$4="Neattiecināmās izmaksas",IF('3a+c+n'!$Q51="N",'3a+c+n'!L51,0))</f>
        <v>0</v>
      </c>
      <c r="M51" s="119">
        <f>IF($C$4="Neattiecināmās izmaksas",IF('3a+c+n'!$Q51="N",'3a+c+n'!M51,0))</f>
        <v>0</v>
      </c>
      <c r="N51" s="119">
        <f>IF($C$4="Neattiecināmās izmaksas",IF('3a+c+n'!$Q51="N",'3a+c+n'!N51,0))</f>
        <v>0</v>
      </c>
      <c r="O51" s="119">
        <f>IF($C$4="Neattiecināmās izmaksas",IF('3a+c+n'!$Q51="N",'3a+c+n'!O51,0))</f>
        <v>0</v>
      </c>
      <c r="P51" s="120">
        <f>IF($C$4="Neattiecināmās izmaksas",IF('3a+c+n'!$Q51="N",'3a+c+n'!P51,0))</f>
        <v>0</v>
      </c>
    </row>
    <row r="52" spans="1:16" x14ac:dyDescent="0.2">
      <c r="A52" s="51">
        <f>IF(P52=0,0,IF(COUNTBLANK(P52)=1,0,COUNTA($P$14:P52)))</f>
        <v>0</v>
      </c>
      <c r="B52" s="24">
        <f>IF($C$4="Neattiecināmās izmaksas",IF('3a+c+n'!$Q52="N",'3a+c+n'!B52,0))</f>
        <v>0</v>
      </c>
      <c r="C52" s="24">
        <f>IF($C$4="Neattiecināmās izmaksas",IF('3a+c+n'!$Q52="N",'3a+c+n'!C52,0))</f>
        <v>0</v>
      </c>
      <c r="D52" s="24">
        <f>IF($C$4="Neattiecināmās izmaksas",IF('3a+c+n'!$Q52="N",'3a+c+n'!D52,0))</f>
        <v>0</v>
      </c>
      <c r="E52" s="46"/>
      <c r="F52" s="65"/>
      <c r="G52" s="119"/>
      <c r="H52" s="119">
        <f>IF($C$4="Neattiecināmās izmaksas",IF('3a+c+n'!$Q52="N",'3a+c+n'!H52,0))</f>
        <v>0</v>
      </c>
      <c r="I52" s="119"/>
      <c r="J52" s="119"/>
      <c r="K52" s="120">
        <f>IF($C$4="Neattiecināmās izmaksas",IF('3a+c+n'!$Q52="N",'3a+c+n'!K52,0))</f>
        <v>0</v>
      </c>
      <c r="L52" s="82">
        <f>IF($C$4="Neattiecināmās izmaksas",IF('3a+c+n'!$Q52="N",'3a+c+n'!L52,0))</f>
        <v>0</v>
      </c>
      <c r="M52" s="119">
        <f>IF($C$4="Neattiecināmās izmaksas",IF('3a+c+n'!$Q52="N",'3a+c+n'!M52,0))</f>
        <v>0</v>
      </c>
      <c r="N52" s="119">
        <f>IF($C$4="Neattiecināmās izmaksas",IF('3a+c+n'!$Q52="N",'3a+c+n'!N52,0))</f>
        <v>0</v>
      </c>
      <c r="O52" s="119">
        <f>IF($C$4="Neattiecināmās izmaksas",IF('3a+c+n'!$Q52="N",'3a+c+n'!O52,0))</f>
        <v>0</v>
      </c>
      <c r="P52" s="120">
        <f>IF($C$4="Neattiecināmās izmaksas",IF('3a+c+n'!$Q52="N",'3a+c+n'!P52,0))</f>
        <v>0</v>
      </c>
    </row>
    <row r="53" spans="1:16" x14ac:dyDescent="0.2">
      <c r="A53" s="51">
        <f>IF(P53=0,0,IF(COUNTBLANK(P53)=1,0,COUNTA($P$14:P53)))</f>
        <v>0</v>
      </c>
      <c r="B53" s="24">
        <f>IF($C$4="Neattiecināmās izmaksas",IF('3a+c+n'!$Q53="N",'3a+c+n'!B53,0))</f>
        <v>0</v>
      </c>
      <c r="C53" s="24">
        <f>IF($C$4="Neattiecināmās izmaksas",IF('3a+c+n'!$Q53="N",'3a+c+n'!C53,0))</f>
        <v>0</v>
      </c>
      <c r="D53" s="24">
        <f>IF($C$4="Neattiecināmās izmaksas",IF('3a+c+n'!$Q53="N",'3a+c+n'!D53,0))</f>
        <v>0</v>
      </c>
      <c r="E53" s="46"/>
      <c r="F53" s="65"/>
      <c r="G53" s="119"/>
      <c r="H53" s="119">
        <f>IF($C$4="Neattiecināmās izmaksas",IF('3a+c+n'!$Q53="N",'3a+c+n'!H53,0))</f>
        <v>0</v>
      </c>
      <c r="I53" s="119"/>
      <c r="J53" s="119"/>
      <c r="K53" s="120">
        <f>IF($C$4="Neattiecināmās izmaksas",IF('3a+c+n'!$Q53="N",'3a+c+n'!K53,0))</f>
        <v>0</v>
      </c>
      <c r="L53" s="82">
        <f>IF($C$4="Neattiecināmās izmaksas",IF('3a+c+n'!$Q53="N",'3a+c+n'!L53,0))</f>
        <v>0</v>
      </c>
      <c r="M53" s="119">
        <f>IF($C$4="Neattiecināmās izmaksas",IF('3a+c+n'!$Q53="N",'3a+c+n'!M53,0))</f>
        <v>0</v>
      </c>
      <c r="N53" s="119">
        <f>IF($C$4="Neattiecināmās izmaksas",IF('3a+c+n'!$Q53="N",'3a+c+n'!N53,0))</f>
        <v>0</v>
      </c>
      <c r="O53" s="119">
        <f>IF($C$4="Neattiecināmās izmaksas",IF('3a+c+n'!$Q53="N",'3a+c+n'!O53,0))</f>
        <v>0</v>
      </c>
      <c r="P53" s="120">
        <f>IF($C$4="Neattiecināmās izmaksas",IF('3a+c+n'!$Q53="N",'3a+c+n'!P53,0))</f>
        <v>0</v>
      </c>
    </row>
    <row r="54" spans="1:16" x14ac:dyDescent="0.2">
      <c r="A54" s="51">
        <f>IF(P54=0,0,IF(COUNTBLANK(P54)=1,0,COUNTA($P$14:P54)))</f>
        <v>0</v>
      </c>
      <c r="B54" s="24">
        <f>IF($C$4="Neattiecināmās izmaksas",IF('3a+c+n'!$Q54="N",'3a+c+n'!B54,0))</f>
        <v>0</v>
      </c>
      <c r="C54" s="24">
        <f>IF($C$4="Neattiecināmās izmaksas",IF('3a+c+n'!$Q54="N",'3a+c+n'!C54,0))</f>
        <v>0</v>
      </c>
      <c r="D54" s="24">
        <f>IF($C$4="Neattiecināmās izmaksas",IF('3a+c+n'!$Q54="N",'3a+c+n'!D54,0))</f>
        <v>0</v>
      </c>
      <c r="E54" s="46"/>
      <c r="F54" s="65"/>
      <c r="G54" s="119"/>
      <c r="H54" s="119">
        <f>IF($C$4="Neattiecināmās izmaksas",IF('3a+c+n'!$Q54="N",'3a+c+n'!H54,0))</f>
        <v>0</v>
      </c>
      <c r="I54" s="119"/>
      <c r="J54" s="119"/>
      <c r="K54" s="120">
        <f>IF($C$4="Neattiecināmās izmaksas",IF('3a+c+n'!$Q54="N",'3a+c+n'!K54,0))</f>
        <v>0</v>
      </c>
      <c r="L54" s="82">
        <f>IF($C$4="Neattiecināmās izmaksas",IF('3a+c+n'!$Q54="N",'3a+c+n'!L54,0))</f>
        <v>0</v>
      </c>
      <c r="M54" s="119">
        <f>IF($C$4="Neattiecināmās izmaksas",IF('3a+c+n'!$Q54="N",'3a+c+n'!M54,0))</f>
        <v>0</v>
      </c>
      <c r="N54" s="119">
        <f>IF($C$4="Neattiecināmās izmaksas",IF('3a+c+n'!$Q54="N",'3a+c+n'!N54,0))</f>
        <v>0</v>
      </c>
      <c r="O54" s="119">
        <f>IF($C$4="Neattiecināmās izmaksas",IF('3a+c+n'!$Q54="N",'3a+c+n'!O54,0))</f>
        <v>0</v>
      </c>
      <c r="P54" s="120">
        <f>IF($C$4="Neattiecināmās izmaksas",IF('3a+c+n'!$Q54="N",'3a+c+n'!P54,0))</f>
        <v>0</v>
      </c>
    </row>
    <row r="55" spans="1:16" x14ac:dyDescent="0.2">
      <c r="A55" s="51">
        <f>IF(P55=0,0,IF(COUNTBLANK(P55)=1,0,COUNTA($P$14:P55)))</f>
        <v>0</v>
      </c>
      <c r="B55" s="24">
        <f>IF($C$4="Neattiecināmās izmaksas",IF('3a+c+n'!$Q55="N",'3a+c+n'!B55,0))</f>
        <v>0</v>
      </c>
      <c r="C55" s="24">
        <f>IF($C$4="Neattiecināmās izmaksas",IF('3a+c+n'!$Q55="N",'3a+c+n'!C55,0))</f>
        <v>0</v>
      </c>
      <c r="D55" s="24">
        <f>IF($C$4="Neattiecināmās izmaksas",IF('3a+c+n'!$Q55="N",'3a+c+n'!D55,0))</f>
        <v>0</v>
      </c>
      <c r="E55" s="46"/>
      <c r="F55" s="65"/>
      <c r="G55" s="119"/>
      <c r="H55" s="119">
        <f>IF($C$4="Neattiecināmās izmaksas",IF('3a+c+n'!$Q55="N",'3a+c+n'!H55,0))</f>
        <v>0</v>
      </c>
      <c r="I55" s="119"/>
      <c r="J55" s="119"/>
      <c r="K55" s="120">
        <f>IF($C$4="Neattiecināmās izmaksas",IF('3a+c+n'!$Q55="N",'3a+c+n'!K55,0))</f>
        <v>0</v>
      </c>
      <c r="L55" s="82">
        <f>IF($C$4="Neattiecināmās izmaksas",IF('3a+c+n'!$Q55="N",'3a+c+n'!L55,0))</f>
        <v>0</v>
      </c>
      <c r="M55" s="119">
        <f>IF($C$4="Neattiecināmās izmaksas",IF('3a+c+n'!$Q55="N",'3a+c+n'!M55,0))</f>
        <v>0</v>
      </c>
      <c r="N55" s="119">
        <f>IF($C$4="Neattiecināmās izmaksas",IF('3a+c+n'!$Q55="N",'3a+c+n'!N55,0))</f>
        <v>0</v>
      </c>
      <c r="O55" s="119">
        <f>IF($C$4="Neattiecināmās izmaksas",IF('3a+c+n'!$Q55="N",'3a+c+n'!O55,0))</f>
        <v>0</v>
      </c>
      <c r="P55" s="120">
        <f>IF($C$4="Neattiecināmās izmaksas",IF('3a+c+n'!$Q55="N",'3a+c+n'!P55,0))</f>
        <v>0</v>
      </c>
    </row>
    <row r="56" spans="1:16" x14ac:dyDescent="0.2">
      <c r="A56" s="51">
        <f>IF(P56=0,0,IF(COUNTBLANK(P56)=1,0,COUNTA($P$14:P56)))</f>
        <v>0</v>
      </c>
      <c r="B56" s="24">
        <f>IF($C$4="Neattiecināmās izmaksas",IF('3a+c+n'!$Q56="N",'3a+c+n'!B56,0))</f>
        <v>0</v>
      </c>
      <c r="C56" s="24">
        <f>IF($C$4="Neattiecināmās izmaksas",IF('3a+c+n'!$Q56="N",'3a+c+n'!C56,0))</f>
        <v>0</v>
      </c>
      <c r="D56" s="24">
        <f>IF($C$4="Neattiecināmās izmaksas",IF('3a+c+n'!$Q56="N",'3a+c+n'!D56,0))</f>
        <v>0</v>
      </c>
      <c r="E56" s="46"/>
      <c r="F56" s="65"/>
      <c r="G56" s="119"/>
      <c r="H56" s="119">
        <f>IF($C$4="Neattiecināmās izmaksas",IF('3a+c+n'!$Q56="N",'3a+c+n'!H56,0))</f>
        <v>0</v>
      </c>
      <c r="I56" s="119"/>
      <c r="J56" s="119"/>
      <c r="K56" s="120">
        <f>IF($C$4="Neattiecināmās izmaksas",IF('3a+c+n'!$Q56="N",'3a+c+n'!K56,0))</f>
        <v>0</v>
      </c>
      <c r="L56" s="82">
        <f>IF($C$4="Neattiecināmās izmaksas",IF('3a+c+n'!$Q56="N",'3a+c+n'!L56,0))</f>
        <v>0</v>
      </c>
      <c r="M56" s="119">
        <f>IF($C$4="Neattiecināmās izmaksas",IF('3a+c+n'!$Q56="N",'3a+c+n'!M56,0))</f>
        <v>0</v>
      </c>
      <c r="N56" s="119">
        <f>IF($C$4="Neattiecināmās izmaksas",IF('3a+c+n'!$Q56="N",'3a+c+n'!N56,0))</f>
        <v>0</v>
      </c>
      <c r="O56" s="119">
        <f>IF($C$4="Neattiecināmās izmaksas",IF('3a+c+n'!$Q56="N",'3a+c+n'!O56,0))</f>
        <v>0</v>
      </c>
      <c r="P56" s="120">
        <f>IF($C$4="Neattiecināmās izmaksas",IF('3a+c+n'!$Q56="N",'3a+c+n'!P56,0))</f>
        <v>0</v>
      </c>
    </row>
    <row r="57" spans="1:16" x14ac:dyDescent="0.2">
      <c r="A57" s="51">
        <f>IF(P57=0,0,IF(COUNTBLANK(P57)=1,0,COUNTA($P$14:P57)))</f>
        <v>0</v>
      </c>
      <c r="B57" s="24">
        <f>IF($C$4="Neattiecināmās izmaksas",IF('3a+c+n'!$Q57="N",'3a+c+n'!B57,0))</f>
        <v>0</v>
      </c>
      <c r="C57" s="24">
        <f>IF($C$4="Neattiecināmās izmaksas",IF('3a+c+n'!$Q57="N",'3a+c+n'!C57,0))</f>
        <v>0</v>
      </c>
      <c r="D57" s="24">
        <f>IF($C$4="Neattiecināmās izmaksas",IF('3a+c+n'!$Q57="N",'3a+c+n'!D57,0))</f>
        <v>0</v>
      </c>
      <c r="E57" s="46"/>
      <c r="F57" s="65"/>
      <c r="G57" s="119"/>
      <c r="H57" s="119">
        <f>IF($C$4="Neattiecināmās izmaksas",IF('3a+c+n'!$Q57="N",'3a+c+n'!H57,0))</f>
        <v>0</v>
      </c>
      <c r="I57" s="119"/>
      <c r="J57" s="119"/>
      <c r="K57" s="120">
        <f>IF($C$4="Neattiecināmās izmaksas",IF('3a+c+n'!$Q57="N",'3a+c+n'!K57,0))</f>
        <v>0</v>
      </c>
      <c r="L57" s="82">
        <f>IF($C$4="Neattiecināmās izmaksas",IF('3a+c+n'!$Q57="N",'3a+c+n'!L57,0))</f>
        <v>0</v>
      </c>
      <c r="M57" s="119">
        <f>IF($C$4="Neattiecināmās izmaksas",IF('3a+c+n'!$Q57="N",'3a+c+n'!M57,0))</f>
        <v>0</v>
      </c>
      <c r="N57" s="119">
        <f>IF($C$4="Neattiecināmās izmaksas",IF('3a+c+n'!$Q57="N",'3a+c+n'!N57,0))</f>
        <v>0</v>
      </c>
      <c r="O57" s="119">
        <f>IF($C$4="Neattiecināmās izmaksas",IF('3a+c+n'!$Q57="N",'3a+c+n'!O57,0))</f>
        <v>0</v>
      </c>
      <c r="P57" s="120">
        <f>IF($C$4="Neattiecināmās izmaksas",IF('3a+c+n'!$Q57="N",'3a+c+n'!P57,0))</f>
        <v>0</v>
      </c>
    </row>
    <row r="58" spans="1:16" x14ac:dyDescent="0.2">
      <c r="A58" s="51">
        <f>IF(P58=0,0,IF(COUNTBLANK(P58)=1,0,COUNTA($P$14:P58)))</f>
        <v>0</v>
      </c>
      <c r="B58" s="24">
        <f>IF($C$4="Neattiecināmās izmaksas",IF('3a+c+n'!$Q58="N",'3a+c+n'!B58,0))</f>
        <v>0</v>
      </c>
      <c r="C58" s="24">
        <f>IF($C$4="Neattiecināmās izmaksas",IF('3a+c+n'!$Q58="N",'3a+c+n'!C58,0))</f>
        <v>0</v>
      </c>
      <c r="D58" s="24">
        <f>IF($C$4="Neattiecināmās izmaksas",IF('3a+c+n'!$Q58="N",'3a+c+n'!D58,0))</f>
        <v>0</v>
      </c>
      <c r="E58" s="46"/>
      <c r="F58" s="65"/>
      <c r="G58" s="119"/>
      <c r="H58" s="119">
        <f>IF($C$4="Neattiecināmās izmaksas",IF('3a+c+n'!$Q58="N",'3a+c+n'!H58,0))</f>
        <v>0</v>
      </c>
      <c r="I58" s="119"/>
      <c r="J58" s="119"/>
      <c r="K58" s="120">
        <f>IF($C$4="Neattiecināmās izmaksas",IF('3a+c+n'!$Q58="N",'3a+c+n'!K58,0))</f>
        <v>0</v>
      </c>
      <c r="L58" s="82">
        <f>IF($C$4="Neattiecināmās izmaksas",IF('3a+c+n'!$Q58="N",'3a+c+n'!L58,0))</f>
        <v>0</v>
      </c>
      <c r="M58" s="119">
        <f>IF($C$4="Neattiecināmās izmaksas",IF('3a+c+n'!$Q58="N",'3a+c+n'!M58,0))</f>
        <v>0</v>
      </c>
      <c r="N58" s="119">
        <f>IF($C$4="Neattiecināmās izmaksas",IF('3a+c+n'!$Q58="N",'3a+c+n'!N58,0))</f>
        <v>0</v>
      </c>
      <c r="O58" s="119">
        <f>IF($C$4="Neattiecināmās izmaksas",IF('3a+c+n'!$Q58="N",'3a+c+n'!O58,0))</f>
        <v>0</v>
      </c>
      <c r="P58" s="120">
        <f>IF($C$4="Neattiecināmās izmaksas",IF('3a+c+n'!$Q58="N",'3a+c+n'!P58,0))</f>
        <v>0</v>
      </c>
    </row>
    <row r="59" spans="1:16" x14ac:dyDescent="0.2">
      <c r="A59" s="51">
        <f>IF(P59=0,0,IF(COUNTBLANK(P59)=1,0,COUNTA($P$14:P59)))</f>
        <v>0</v>
      </c>
      <c r="B59" s="24">
        <f>IF($C$4="Neattiecināmās izmaksas",IF('3a+c+n'!$Q59="N",'3a+c+n'!B59,0))</f>
        <v>0</v>
      </c>
      <c r="C59" s="24">
        <f>IF($C$4="Neattiecināmās izmaksas",IF('3a+c+n'!$Q59="N",'3a+c+n'!C59,0))</f>
        <v>0</v>
      </c>
      <c r="D59" s="24">
        <f>IF($C$4="Neattiecināmās izmaksas",IF('3a+c+n'!$Q59="N",'3a+c+n'!D59,0))</f>
        <v>0</v>
      </c>
      <c r="E59" s="46"/>
      <c r="F59" s="65"/>
      <c r="G59" s="119"/>
      <c r="H59" s="119">
        <f>IF($C$4="Neattiecināmās izmaksas",IF('3a+c+n'!$Q59="N",'3a+c+n'!H59,0))</f>
        <v>0</v>
      </c>
      <c r="I59" s="119"/>
      <c r="J59" s="119"/>
      <c r="K59" s="120">
        <f>IF($C$4="Neattiecināmās izmaksas",IF('3a+c+n'!$Q59="N",'3a+c+n'!K59,0))</f>
        <v>0</v>
      </c>
      <c r="L59" s="82">
        <f>IF($C$4="Neattiecināmās izmaksas",IF('3a+c+n'!$Q59="N",'3a+c+n'!L59,0))</f>
        <v>0</v>
      </c>
      <c r="M59" s="119">
        <f>IF($C$4="Neattiecināmās izmaksas",IF('3a+c+n'!$Q59="N",'3a+c+n'!M59,0))</f>
        <v>0</v>
      </c>
      <c r="N59" s="119">
        <f>IF($C$4="Neattiecināmās izmaksas",IF('3a+c+n'!$Q59="N",'3a+c+n'!N59,0))</f>
        <v>0</v>
      </c>
      <c r="O59" s="119">
        <f>IF($C$4="Neattiecināmās izmaksas",IF('3a+c+n'!$Q59="N",'3a+c+n'!O59,0))</f>
        <v>0</v>
      </c>
      <c r="P59" s="120">
        <f>IF($C$4="Neattiecināmās izmaksas",IF('3a+c+n'!$Q59="N",'3a+c+n'!P59,0))</f>
        <v>0</v>
      </c>
    </row>
    <row r="60" spans="1:16" x14ac:dyDescent="0.2">
      <c r="A60" s="51">
        <f>IF(P60=0,0,IF(COUNTBLANK(P60)=1,0,COUNTA($P$14:P60)))</f>
        <v>0</v>
      </c>
      <c r="B60" s="24">
        <f>IF($C$4="Neattiecināmās izmaksas",IF('3a+c+n'!$Q60="N",'3a+c+n'!B60,0))</f>
        <v>0</v>
      </c>
      <c r="C60" s="24">
        <f>IF($C$4="Neattiecināmās izmaksas",IF('3a+c+n'!$Q60="N",'3a+c+n'!C60,0))</f>
        <v>0</v>
      </c>
      <c r="D60" s="24">
        <f>IF($C$4="Neattiecināmās izmaksas",IF('3a+c+n'!$Q60="N",'3a+c+n'!D60,0))</f>
        <v>0</v>
      </c>
      <c r="E60" s="46"/>
      <c r="F60" s="65"/>
      <c r="G60" s="119"/>
      <c r="H60" s="119">
        <f>IF($C$4="Neattiecināmās izmaksas",IF('3a+c+n'!$Q60="N",'3a+c+n'!H60,0))</f>
        <v>0</v>
      </c>
      <c r="I60" s="119"/>
      <c r="J60" s="119"/>
      <c r="K60" s="120">
        <f>IF($C$4="Neattiecināmās izmaksas",IF('3a+c+n'!$Q60="N",'3a+c+n'!K60,0))</f>
        <v>0</v>
      </c>
      <c r="L60" s="82">
        <f>IF($C$4="Neattiecināmās izmaksas",IF('3a+c+n'!$Q60="N",'3a+c+n'!L60,0))</f>
        <v>0</v>
      </c>
      <c r="M60" s="119">
        <f>IF($C$4="Neattiecināmās izmaksas",IF('3a+c+n'!$Q60="N",'3a+c+n'!M60,0))</f>
        <v>0</v>
      </c>
      <c r="N60" s="119">
        <f>IF($C$4="Neattiecināmās izmaksas",IF('3a+c+n'!$Q60="N",'3a+c+n'!N60,0))</f>
        <v>0</v>
      </c>
      <c r="O60" s="119">
        <f>IF($C$4="Neattiecināmās izmaksas",IF('3a+c+n'!$Q60="N",'3a+c+n'!O60,0))</f>
        <v>0</v>
      </c>
      <c r="P60" s="120">
        <f>IF($C$4="Neattiecināmās izmaksas",IF('3a+c+n'!$Q60="N",'3a+c+n'!P60,0))</f>
        <v>0</v>
      </c>
    </row>
    <row r="61" spans="1:16" x14ac:dyDescent="0.2">
      <c r="A61" s="51">
        <f>IF(P61=0,0,IF(COUNTBLANK(P61)=1,0,COUNTA($P$14:P61)))</f>
        <v>0</v>
      </c>
      <c r="B61" s="24">
        <f>IF($C$4="Neattiecināmās izmaksas",IF('3a+c+n'!$Q61="N",'3a+c+n'!B61,0))</f>
        <v>0</v>
      </c>
      <c r="C61" s="24">
        <f>IF($C$4="Neattiecināmās izmaksas",IF('3a+c+n'!$Q61="N",'3a+c+n'!C61,0))</f>
        <v>0</v>
      </c>
      <c r="D61" s="24">
        <f>IF($C$4="Neattiecināmās izmaksas",IF('3a+c+n'!$Q61="N",'3a+c+n'!D61,0))</f>
        <v>0</v>
      </c>
      <c r="E61" s="46"/>
      <c r="F61" s="65"/>
      <c r="G61" s="119"/>
      <c r="H61" s="119">
        <f>IF($C$4="Neattiecināmās izmaksas",IF('3a+c+n'!$Q61="N",'3a+c+n'!H61,0))</f>
        <v>0</v>
      </c>
      <c r="I61" s="119"/>
      <c r="J61" s="119"/>
      <c r="K61" s="120">
        <f>IF($C$4="Neattiecināmās izmaksas",IF('3a+c+n'!$Q61="N",'3a+c+n'!K61,0))</f>
        <v>0</v>
      </c>
      <c r="L61" s="82">
        <f>IF($C$4="Neattiecināmās izmaksas",IF('3a+c+n'!$Q61="N",'3a+c+n'!L61,0))</f>
        <v>0</v>
      </c>
      <c r="M61" s="119">
        <f>IF($C$4="Neattiecināmās izmaksas",IF('3a+c+n'!$Q61="N",'3a+c+n'!M61,0))</f>
        <v>0</v>
      </c>
      <c r="N61" s="119">
        <f>IF($C$4="Neattiecināmās izmaksas",IF('3a+c+n'!$Q61="N",'3a+c+n'!N61,0))</f>
        <v>0</v>
      </c>
      <c r="O61" s="119">
        <f>IF($C$4="Neattiecināmās izmaksas",IF('3a+c+n'!$Q61="N",'3a+c+n'!O61,0))</f>
        <v>0</v>
      </c>
      <c r="P61" s="120">
        <f>IF($C$4="Neattiecināmās izmaksas",IF('3a+c+n'!$Q61="N",'3a+c+n'!P61,0))</f>
        <v>0</v>
      </c>
    </row>
    <row r="62" spans="1:16" x14ac:dyDescent="0.2">
      <c r="A62" s="51">
        <f>IF(P62=0,0,IF(COUNTBLANK(P62)=1,0,COUNTA($P$14:P62)))</f>
        <v>0</v>
      </c>
      <c r="B62" s="24">
        <f>IF($C$4="Neattiecināmās izmaksas",IF('3a+c+n'!$Q62="N",'3a+c+n'!B62,0))</f>
        <v>0</v>
      </c>
      <c r="C62" s="24">
        <f>IF($C$4="Neattiecināmās izmaksas",IF('3a+c+n'!$Q62="N",'3a+c+n'!C62,0))</f>
        <v>0</v>
      </c>
      <c r="D62" s="24">
        <f>IF($C$4="Neattiecināmās izmaksas",IF('3a+c+n'!$Q62="N",'3a+c+n'!D62,0))</f>
        <v>0</v>
      </c>
      <c r="E62" s="46"/>
      <c r="F62" s="65"/>
      <c r="G62" s="119"/>
      <c r="H62" s="119">
        <f>IF($C$4="Neattiecināmās izmaksas",IF('3a+c+n'!$Q62="N",'3a+c+n'!H62,0))</f>
        <v>0</v>
      </c>
      <c r="I62" s="119"/>
      <c r="J62" s="119"/>
      <c r="K62" s="120">
        <f>IF($C$4="Neattiecināmās izmaksas",IF('3a+c+n'!$Q62="N",'3a+c+n'!K62,0))</f>
        <v>0</v>
      </c>
      <c r="L62" s="82">
        <f>IF($C$4="Neattiecināmās izmaksas",IF('3a+c+n'!$Q62="N",'3a+c+n'!L62,0))</f>
        <v>0</v>
      </c>
      <c r="M62" s="119">
        <f>IF($C$4="Neattiecināmās izmaksas",IF('3a+c+n'!$Q62="N",'3a+c+n'!M62,0))</f>
        <v>0</v>
      </c>
      <c r="N62" s="119">
        <f>IF($C$4="Neattiecināmās izmaksas",IF('3a+c+n'!$Q62="N",'3a+c+n'!N62,0))</f>
        <v>0</v>
      </c>
      <c r="O62" s="119">
        <f>IF($C$4="Neattiecināmās izmaksas",IF('3a+c+n'!$Q62="N",'3a+c+n'!O62,0))</f>
        <v>0</v>
      </c>
      <c r="P62" s="120">
        <f>IF($C$4="Neattiecināmās izmaksas",IF('3a+c+n'!$Q62="N",'3a+c+n'!P62,0))</f>
        <v>0</v>
      </c>
    </row>
    <row r="63" spans="1:16" x14ac:dyDescent="0.2">
      <c r="A63" s="51">
        <f>IF(P63=0,0,IF(COUNTBLANK(P63)=1,0,COUNTA($P$14:P63)))</f>
        <v>0</v>
      </c>
      <c r="B63" s="24">
        <f>IF($C$4="Neattiecināmās izmaksas",IF('3a+c+n'!$Q63="N",'3a+c+n'!B63,0))</f>
        <v>0</v>
      </c>
      <c r="C63" s="24">
        <f>IF($C$4="Neattiecināmās izmaksas",IF('3a+c+n'!$Q63="N",'3a+c+n'!C63,0))</f>
        <v>0</v>
      </c>
      <c r="D63" s="24">
        <f>IF($C$4="Neattiecināmās izmaksas",IF('3a+c+n'!$Q63="N",'3a+c+n'!D63,0))</f>
        <v>0</v>
      </c>
      <c r="E63" s="46"/>
      <c r="F63" s="65"/>
      <c r="G63" s="119"/>
      <c r="H63" s="119">
        <f>IF($C$4="Neattiecināmās izmaksas",IF('3a+c+n'!$Q63="N",'3a+c+n'!H63,0))</f>
        <v>0</v>
      </c>
      <c r="I63" s="119"/>
      <c r="J63" s="119"/>
      <c r="K63" s="120">
        <f>IF($C$4="Neattiecināmās izmaksas",IF('3a+c+n'!$Q63="N",'3a+c+n'!K63,0))</f>
        <v>0</v>
      </c>
      <c r="L63" s="82">
        <f>IF($C$4="Neattiecināmās izmaksas",IF('3a+c+n'!$Q63="N",'3a+c+n'!L63,0))</f>
        <v>0</v>
      </c>
      <c r="M63" s="119">
        <f>IF($C$4="Neattiecināmās izmaksas",IF('3a+c+n'!$Q63="N",'3a+c+n'!M63,0))</f>
        <v>0</v>
      </c>
      <c r="N63" s="119">
        <f>IF($C$4="Neattiecināmās izmaksas",IF('3a+c+n'!$Q63="N",'3a+c+n'!N63,0))</f>
        <v>0</v>
      </c>
      <c r="O63" s="119">
        <f>IF($C$4="Neattiecināmās izmaksas",IF('3a+c+n'!$Q63="N",'3a+c+n'!O63,0))</f>
        <v>0</v>
      </c>
      <c r="P63" s="120">
        <f>IF($C$4="Neattiecināmās izmaksas",IF('3a+c+n'!$Q63="N",'3a+c+n'!P63,0))</f>
        <v>0</v>
      </c>
    </row>
    <row r="64" spans="1:16" x14ac:dyDescent="0.2">
      <c r="A64" s="51">
        <f>IF(P64=0,0,IF(COUNTBLANK(P64)=1,0,COUNTA($P$14:P64)))</f>
        <v>0</v>
      </c>
      <c r="B64" s="24">
        <f>IF($C$4="Neattiecināmās izmaksas",IF('3a+c+n'!$Q64="N",'3a+c+n'!B64,0))</f>
        <v>0</v>
      </c>
      <c r="C64" s="24">
        <f>IF($C$4="Neattiecināmās izmaksas",IF('3a+c+n'!$Q64="N",'3a+c+n'!C64,0))</f>
        <v>0</v>
      </c>
      <c r="D64" s="24">
        <f>IF($C$4="Neattiecināmās izmaksas",IF('3a+c+n'!$Q64="N",'3a+c+n'!D64,0))</f>
        <v>0</v>
      </c>
      <c r="E64" s="46"/>
      <c r="F64" s="65"/>
      <c r="G64" s="119"/>
      <c r="H64" s="119">
        <f>IF($C$4="Neattiecināmās izmaksas",IF('3a+c+n'!$Q64="N",'3a+c+n'!H64,0))</f>
        <v>0</v>
      </c>
      <c r="I64" s="119"/>
      <c r="J64" s="119"/>
      <c r="K64" s="120">
        <f>IF($C$4="Neattiecināmās izmaksas",IF('3a+c+n'!$Q64="N",'3a+c+n'!K64,0))</f>
        <v>0</v>
      </c>
      <c r="L64" s="82">
        <f>IF($C$4="Neattiecināmās izmaksas",IF('3a+c+n'!$Q64="N",'3a+c+n'!L64,0))</f>
        <v>0</v>
      </c>
      <c r="M64" s="119">
        <f>IF($C$4="Neattiecināmās izmaksas",IF('3a+c+n'!$Q64="N",'3a+c+n'!M64,0))</f>
        <v>0</v>
      </c>
      <c r="N64" s="119">
        <f>IF($C$4="Neattiecināmās izmaksas",IF('3a+c+n'!$Q64="N",'3a+c+n'!N64,0))</f>
        <v>0</v>
      </c>
      <c r="O64" s="119">
        <f>IF($C$4="Neattiecināmās izmaksas",IF('3a+c+n'!$Q64="N",'3a+c+n'!O64,0))</f>
        <v>0</v>
      </c>
      <c r="P64" s="120">
        <f>IF($C$4="Neattiecināmās izmaksas",IF('3a+c+n'!$Q64="N",'3a+c+n'!P64,0))</f>
        <v>0</v>
      </c>
    </row>
    <row r="65" spans="1:16" x14ac:dyDescent="0.2">
      <c r="A65" s="51">
        <f>IF(P65=0,0,IF(COUNTBLANK(P65)=1,0,COUNTA($P$14:P65)))</f>
        <v>0</v>
      </c>
      <c r="B65" s="24">
        <f>IF($C$4="Neattiecināmās izmaksas",IF('3a+c+n'!$Q65="N",'3a+c+n'!B65,0))</f>
        <v>0</v>
      </c>
      <c r="C65" s="24">
        <f>IF($C$4="Neattiecināmās izmaksas",IF('3a+c+n'!$Q65="N",'3a+c+n'!C65,0))</f>
        <v>0</v>
      </c>
      <c r="D65" s="24">
        <f>IF($C$4="Neattiecināmās izmaksas",IF('3a+c+n'!$Q65="N",'3a+c+n'!D65,0))</f>
        <v>0</v>
      </c>
      <c r="E65" s="46"/>
      <c r="F65" s="65"/>
      <c r="G65" s="119"/>
      <c r="H65" s="119">
        <f>IF($C$4="Neattiecināmās izmaksas",IF('3a+c+n'!$Q65="N",'3a+c+n'!H65,0))</f>
        <v>0</v>
      </c>
      <c r="I65" s="119"/>
      <c r="J65" s="119"/>
      <c r="K65" s="120">
        <f>IF($C$4="Neattiecināmās izmaksas",IF('3a+c+n'!$Q65="N",'3a+c+n'!K65,0))</f>
        <v>0</v>
      </c>
      <c r="L65" s="82">
        <f>IF($C$4="Neattiecināmās izmaksas",IF('3a+c+n'!$Q65="N",'3a+c+n'!L65,0))</f>
        <v>0</v>
      </c>
      <c r="M65" s="119">
        <f>IF($C$4="Neattiecināmās izmaksas",IF('3a+c+n'!$Q65="N",'3a+c+n'!M65,0))</f>
        <v>0</v>
      </c>
      <c r="N65" s="119">
        <f>IF($C$4="Neattiecināmās izmaksas",IF('3a+c+n'!$Q65="N",'3a+c+n'!N65,0))</f>
        <v>0</v>
      </c>
      <c r="O65" s="119">
        <f>IF($C$4="Neattiecināmās izmaksas",IF('3a+c+n'!$Q65="N",'3a+c+n'!O65,0))</f>
        <v>0</v>
      </c>
      <c r="P65" s="120">
        <f>IF($C$4="Neattiecināmās izmaksas",IF('3a+c+n'!$Q65="N",'3a+c+n'!P65,0))</f>
        <v>0</v>
      </c>
    </row>
    <row r="66" spans="1:16" x14ac:dyDescent="0.2">
      <c r="A66" s="51">
        <f>IF(P66=0,0,IF(COUNTBLANK(P66)=1,0,COUNTA($P$14:P66)))</f>
        <v>0</v>
      </c>
      <c r="B66" s="24">
        <f>IF($C$4="Neattiecināmās izmaksas",IF('3a+c+n'!$Q66="N",'3a+c+n'!B66,0))</f>
        <v>0</v>
      </c>
      <c r="C66" s="24">
        <f>IF($C$4="Neattiecināmās izmaksas",IF('3a+c+n'!$Q66="N",'3a+c+n'!C66,0))</f>
        <v>0</v>
      </c>
      <c r="D66" s="24">
        <f>IF($C$4="Neattiecināmās izmaksas",IF('3a+c+n'!$Q66="N",'3a+c+n'!D66,0))</f>
        <v>0</v>
      </c>
      <c r="E66" s="46"/>
      <c r="F66" s="65"/>
      <c r="G66" s="119"/>
      <c r="H66" s="119">
        <f>IF($C$4="Neattiecināmās izmaksas",IF('3a+c+n'!$Q66="N",'3a+c+n'!H66,0))</f>
        <v>0</v>
      </c>
      <c r="I66" s="119"/>
      <c r="J66" s="119"/>
      <c r="K66" s="120">
        <f>IF($C$4="Neattiecināmās izmaksas",IF('3a+c+n'!$Q66="N",'3a+c+n'!K66,0))</f>
        <v>0</v>
      </c>
      <c r="L66" s="82">
        <f>IF($C$4="Neattiecināmās izmaksas",IF('3a+c+n'!$Q66="N",'3a+c+n'!L66,0))</f>
        <v>0</v>
      </c>
      <c r="M66" s="119">
        <f>IF($C$4="Neattiecināmās izmaksas",IF('3a+c+n'!$Q66="N",'3a+c+n'!M66,0))</f>
        <v>0</v>
      </c>
      <c r="N66" s="119">
        <f>IF($C$4="Neattiecināmās izmaksas",IF('3a+c+n'!$Q66="N",'3a+c+n'!N66,0))</f>
        <v>0</v>
      </c>
      <c r="O66" s="119">
        <f>IF($C$4="Neattiecināmās izmaksas",IF('3a+c+n'!$Q66="N",'3a+c+n'!O66,0))</f>
        <v>0</v>
      </c>
      <c r="P66" s="120">
        <f>IF($C$4="Neattiecināmās izmaksas",IF('3a+c+n'!$Q66="N",'3a+c+n'!P66,0))</f>
        <v>0</v>
      </c>
    </row>
    <row r="67" spans="1:16" x14ac:dyDescent="0.2">
      <c r="A67" s="51">
        <f>IF(P67=0,0,IF(COUNTBLANK(P67)=1,0,COUNTA($P$14:P67)))</f>
        <v>0</v>
      </c>
      <c r="B67" s="24">
        <f>IF($C$4="Neattiecināmās izmaksas",IF('3a+c+n'!$Q67="N",'3a+c+n'!B67,0))</f>
        <v>0</v>
      </c>
      <c r="C67" s="24">
        <f>IF($C$4="Neattiecināmās izmaksas",IF('3a+c+n'!$Q67="N",'3a+c+n'!C67,0))</f>
        <v>0</v>
      </c>
      <c r="D67" s="24">
        <f>IF($C$4="Neattiecināmās izmaksas",IF('3a+c+n'!$Q67="N",'3a+c+n'!D67,0))</f>
        <v>0</v>
      </c>
      <c r="E67" s="46"/>
      <c r="F67" s="65"/>
      <c r="G67" s="119"/>
      <c r="H67" s="119">
        <f>IF($C$4="Neattiecināmās izmaksas",IF('3a+c+n'!$Q67="N",'3a+c+n'!H67,0))</f>
        <v>0</v>
      </c>
      <c r="I67" s="119"/>
      <c r="J67" s="119"/>
      <c r="K67" s="120">
        <f>IF($C$4="Neattiecināmās izmaksas",IF('3a+c+n'!$Q67="N",'3a+c+n'!K67,0))</f>
        <v>0</v>
      </c>
      <c r="L67" s="82">
        <f>IF($C$4="Neattiecināmās izmaksas",IF('3a+c+n'!$Q67="N",'3a+c+n'!L67,0))</f>
        <v>0</v>
      </c>
      <c r="M67" s="119">
        <f>IF($C$4="Neattiecināmās izmaksas",IF('3a+c+n'!$Q67="N",'3a+c+n'!M67,0))</f>
        <v>0</v>
      </c>
      <c r="N67" s="119">
        <f>IF($C$4="Neattiecināmās izmaksas",IF('3a+c+n'!$Q67="N",'3a+c+n'!N67,0))</f>
        <v>0</v>
      </c>
      <c r="O67" s="119">
        <f>IF($C$4="Neattiecināmās izmaksas",IF('3a+c+n'!$Q67="N",'3a+c+n'!O67,0))</f>
        <v>0</v>
      </c>
      <c r="P67" s="120">
        <f>IF($C$4="Neattiecināmās izmaksas",IF('3a+c+n'!$Q67="N",'3a+c+n'!P67,0))</f>
        <v>0</v>
      </c>
    </row>
    <row r="68" spans="1:16" x14ac:dyDescent="0.2">
      <c r="A68" s="51">
        <f>IF(P68=0,0,IF(COUNTBLANK(P68)=1,0,COUNTA($P$14:P68)))</f>
        <v>0</v>
      </c>
      <c r="B68" s="24">
        <f>IF($C$4="Neattiecināmās izmaksas",IF('3a+c+n'!$Q68="N",'3a+c+n'!B68,0))</f>
        <v>0</v>
      </c>
      <c r="C68" s="24">
        <f>IF($C$4="Neattiecināmās izmaksas",IF('3a+c+n'!$Q68="N",'3a+c+n'!C68,0))</f>
        <v>0</v>
      </c>
      <c r="D68" s="24">
        <f>IF($C$4="Neattiecināmās izmaksas",IF('3a+c+n'!$Q68="N",'3a+c+n'!D68,0))</f>
        <v>0</v>
      </c>
      <c r="E68" s="46"/>
      <c r="F68" s="65"/>
      <c r="G68" s="119"/>
      <c r="H68" s="119">
        <f>IF($C$4="Neattiecināmās izmaksas",IF('3a+c+n'!$Q68="N",'3a+c+n'!H68,0))</f>
        <v>0</v>
      </c>
      <c r="I68" s="119"/>
      <c r="J68" s="119"/>
      <c r="K68" s="120">
        <f>IF($C$4="Neattiecināmās izmaksas",IF('3a+c+n'!$Q68="N",'3a+c+n'!K68,0))</f>
        <v>0</v>
      </c>
      <c r="L68" s="82">
        <f>IF($C$4="Neattiecināmās izmaksas",IF('3a+c+n'!$Q68="N",'3a+c+n'!L68,0))</f>
        <v>0</v>
      </c>
      <c r="M68" s="119">
        <f>IF($C$4="Neattiecināmās izmaksas",IF('3a+c+n'!$Q68="N",'3a+c+n'!M68,0))</f>
        <v>0</v>
      </c>
      <c r="N68" s="119">
        <f>IF($C$4="Neattiecināmās izmaksas",IF('3a+c+n'!$Q68="N",'3a+c+n'!N68,0))</f>
        <v>0</v>
      </c>
      <c r="O68" s="119">
        <f>IF($C$4="Neattiecināmās izmaksas",IF('3a+c+n'!$Q68="N",'3a+c+n'!O68,0))</f>
        <v>0</v>
      </c>
      <c r="P68" s="120">
        <f>IF($C$4="Neattiecināmās izmaksas",IF('3a+c+n'!$Q68="N",'3a+c+n'!P68,0))</f>
        <v>0</v>
      </c>
    </row>
    <row r="69" spans="1:16" x14ac:dyDescent="0.2">
      <c r="A69" s="51">
        <f>IF(P69=0,0,IF(COUNTBLANK(P69)=1,0,COUNTA($P$14:P69)))</f>
        <v>0</v>
      </c>
      <c r="B69" s="24">
        <f>IF($C$4="Neattiecināmās izmaksas",IF('3a+c+n'!$Q69="N",'3a+c+n'!B69,0))</f>
        <v>0</v>
      </c>
      <c r="C69" s="24">
        <f>IF($C$4="Neattiecināmās izmaksas",IF('3a+c+n'!$Q69="N",'3a+c+n'!C69,0))</f>
        <v>0</v>
      </c>
      <c r="D69" s="24">
        <f>IF($C$4="Neattiecināmās izmaksas",IF('3a+c+n'!$Q69="N",'3a+c+n'!D69,0))</f>
        <v>0</v>
      </c>
      <c r="E69" s="46"/>
      <c r="F69" s="65"/>
      <c r="G69" s="119"/>
      <c r="H69" s="119">
        <f>IF($C$4="Neattiecināmās izmaksas",IF('3a+c+n'!$Q69="N",'3a+c+n'!H69,0))</f>
        <v>0</v>
      </c>
      <c r="I69" s="119"/>
      <c r="J69" s="119"/>
      <c r="K69" s="120">
        <f>IF($C$4="Neattiecināmās izmaksas",IF('3a+c+n'!$Q69="N",'3a+c+n'!K69,0))</f>
        <v>0</v>
      </c>
      <c r="L69" s="82">
        <f>IF($C$4="Neattiecināmās izmaksas",IF('3a+c+n'!$Q69="N",'3a+c+n'!L69,0))</f>
        <v>0</v>
      </c>
      <c r="M69" s="119">
        <f>IF($C$4="Neattiecināmās izmaksas",IF('3a+c+n'!$Q69="N",'3a+c+n'!M69,0))</f>
        <v>0</v>
      </c>
      <c r="N69" s="119">
        <f>IF($C$4="Neattiecināmās izmaksas",IF('3a+c+n'!$Q69="N",'3a+c+n'!N69,0))</f>
        <v>0</v>
      </c>
      <c r="O69" s="119">
        <f>IF($C$4="Neattiecināmās izmaksas",IF('3a+c+n'!$Q69="N",'3a+c+n'!O69,0))</f>
        <v>0</v>
      </c>
      <c r="P69" s="120">
        <f>IF($C$4="Neattiecināmās izmaksas",IF('3a+c+n'!$Q69="N",'3a+c+n'!P69,0))</f>
        <v>0</v>
      </c>
    </row>
    <row r="70" spans="1:16" x14ac:dyDescent="0.2">
      <c r="A70" s="51">
        <f>IF(P70=0,0,IF(COUNTBLANK(P70)=1,0,COUNTA($P$14:P70)))</f>
        <v>0</v>
      </c>
      <c r="B70" s="24">
        <f>IF($C$4="Neattiecināmās izmaksas",IF('3a+c+n'!$Q70="N",'3a+c+n'!B70,0))</f>
        <v>0</v>
      </c>
      <c r="C70" s="24">
        <f>IF($C$4="Neattiecināmās izmaksas",IF('3a+c+n'!$Q70="N",'3a+c+n'!C70,0))</f>
        <v>0</v>
      </c>
      <c r="D70" s="24">
        <f>IF($C$4="Neattiecināmās izmaksas",IF('3a+c+n'!$Q70="N",'3a+c+n'!D70,0))</f>
        <v>0</v>
      </c>
      <c r="E70" s="46"/>
      <c r="F70" s="65"/>
      <c r="G70" s="119"/>
      <c r="H70" s="119">
        <f>IF($C$4="Neattiecināmās izmaksas",IF('3a+c+n'!$Q70="N",'3a+c+n'!H70,0))</f>
        <v>0</v>
      </c>
      <c r="I70" s="119"/>
      <c r="J70" s="119"/>
      <c r="K70" s="120">
        <f>IF($C$4="Neattiecināmās izmaksas",IF('3a+c+n'!$Q70="N",'3a+c+n'!K70,0))</f>
        <v>0</v>
      </c>
      <c r="L70" s="82">
        <f>IF($C$4="Neattiecināmās izmaksas",IF('3a+c+n'!$Q70="N",'3a+c+n'!L70,0))</f>
        <v>0</v>
      </c>
      <c r="M70" s="119">
        <f>IF($C$4="Neattiecināmās izmaksas",IF('3a+c+n'!$Q70="N",'3a+c+n'!M70,0))</f>
        <v>0</v>
      </c>
      <c r="N70" s="119">
        <f>IF($C$4="Neattiecināmās izmaksas",IF('3a+c+n'!$Q70="N",'3a+c+n'!N70,0))</f>
        <v>0</v>
      </c>
      <c r="O70" s="119">
        <f>IF($C$4="Neattiecināmās izmaksas",IF('3a+c+n'!$Q70="N",'3a+c+n'!O70,0))</f>
        <v>0</v>
      </c>
      <c r="P70" s="120">
        <f>IF($C$4="Neattiecināmās izmaksas",IF('3a+c+n'!$Q70="N",'3a+c+n'!P70,0))</f>
        <v>0</v>
      </c>
    </row>
    <row r="71" spans="1:16" x14ac:dyDescent="0.2">
      <c r="A71" s="51">
        <f>IF(P71=0,0,IF(COUNTBLANK(P71)=1,0,COUNTA($P$14:P71)))</f>
        <v>0</v>
      </c>
      <c r="B71" s="24">
        <f>IF($C$4="Neattiecināmās izmaksas",IF('3a+c+n'!$Q71="N",'3a+c+n'!B71,0))</f>
        <v>0</v>
      </c>
      <c r="C71" s="24">
        <f>IF($C$4="Neattiecināmās izmaksas",IF('3a+c+n'!$Q71="N",'3a+c+n'!C71,0))</f>
        <v>0</v>
      </c>
      <c r="D71" s="24">
        <f>IF($C$4="Neattiecināmās izmaksas",IF('3a+c+n'!$Q71="N",'3a+c+n'!D71,0))</f>
        <v>0</v>
      </c>
      <c r="E71" s="46"/>
      <c r="F71" s="65"/>
      <c r="G71" s="119"/>
      <c r="H71" s="119">
        <f>IF($C$4="Neattiecināmās izmaksas",IF('3a+c+n'!$Q71="N",'3a+c+n'!H71,0))</f>
        <v>0</v>
      </c>
      <c r="I71" s="119"/>
      <c r="J71" s="119"/>
      <c r="K71" s="120">
        <f>IF($C$4="Neattiecināmās izmaksas",IF('3a+c+n'!$Q71="N",'3a+c+n'!K71,0))</f>
        <v>0</v>
      </c>
      <c r="L71" s="82">
        <f>IF($C$4="Neattiecināmās izmaksas",IF('3a+c+n'!$Q71="N",'3a+c+n'!L71,0))</f>
        <v>0</v>
      </c>
      <c r="M71" s="119">
        <f>IF($C$4="Neattiecināmās izmaksas",IF('3a+c+n'!$Q71="N",'3a+c+n'!M71,0))</f>
        <v>0</v>
      </c>
      <c r="N71" s="119">
        <f>IF($C$4="Neattiecināmās izmaksas",IF('3a+c+n'!$Q71="N",'3a+c+n'!N71,0))</f>
        <v>0</v>
      </c>
      <c r="O71" s="119">
        <f>IF($C$4="Neattiecināmās izmaksas",IF('3a+c+n'!$Q71="N",'3a+c+n'!O71,0))</f>
        <v>0</v>
      </c>
      <c r="P71" s="120">
        <f>IF($C$4="Neattiecināmās izmaksas",IF('3a+c+n'!$Q71="N",'3a+c+n'!P71,0))</f>
        <v>0</v>
      </c>
    </row>
    <row r="72" spans="1:16" x14ac:dyDescent="0.2">
      <c r="A72" s="51">
        <f>IF(P72=0,0,IF(COUNTBLANK(P72)=1,0,COUNTA($P$14:P72)))</f>
        <v>0</v>
      </c>
      <c r="B72" s="24">
        <f>IF($C$4="Neattiecināmās izmaksas",IF('3a+c+n'!$Q72="N",'3a+c+n'!B72,0))</f>
        <v>0</v>
      </c>
      <c r="C72" s="24">
        <f>IF($C$4="Neattiecināmās izmaksas",IF('3a+c+n'!$Q72="N",'3a+c+n'!C72,0))</f>
        <v>0</v>
      </c>
      <c r="D72" s="24">
        <f>IF($C$4="Neattiecināmās izmaksas",IF('3a+c+n'!$Q72="N",'3a+c+n'!D72,0))</f>
        <v>0</v>
      </c>
      <c r="E72" s="46"/>
      <c r="F72" s="65"/>
      <c r="G72" s="119"/>
      <c r="H72" s="119">
        <f>IF($C$4="Neattiecināmās izmaksas",IF('3a+c+n'!$Q72="N",'3a+c+n'!H72,0))</f>
        <v>0</v>
      </c>
      <c r="I72" s="119"/>
      <c r="J72" s="119"/>
      <c r="K72" s="120">
        <f>IF($C$4="Neattiecināmās izmaksas",IF('3a+c+n'!$Q72="N",'3a+c+n'!K72,0))</f>
        <v>0</v>
      </c>
      <c r="L72" s="82">
        <f>IF($C$4="Neattiecināmās izmaksas",IF('3a+c+n'!$Q72="N",'3a+c+n'!L72,0))</f>
        <v>0</v>
      </c>
      <c r="M72" s="119">
        <f>IF($C$4="Neattiecināmās izmaksas",IF('3a+c+n'!$Q72="N",'3a+c+n'!M72,0))</f>
        <v>0</v>
      </c>
      <c r="N72" s="119">
        <f>IF($C$4="Neattiecināmās izmaksas",IF('3a+c+n'!$Q72="N",'3a+c+n'!N72,0))</f>
        <v>0</v>
      </c>
      <c r="O72" s="119">
        <f>IF($C$4="Neattiecināmās izmaksas",IF('3a+c+n'!$Q72="N",'3a+c+n'!O72,0))</f>
        <v>0</v>
      </c>
      <c r="P72" s="120">
        <f>IF($C$4="Neattiecināmās izmaksas",IF('3a+c+n'!$Q72="N",'3a+c+n'!P72,0))</f>
        <v>0</v>
      </c>
    </row>
    <row r="73" spans="1:16" x14ac:dyDescent="0.2">
      <c r="A73" s="51">
        <f>IF(P73=0,0,IF(COUNTBLANK(P73)=1,0,COUNTA($P$14:P73)))</f>
        <v>0</v>
      </c>
      <c r="B73" s="24">
        <f>IF($C$4="Neattiecināmās izmaksas",IF('3a+c+n'!$Q73="N",'3a+c+n'!B73,0))</f>
        <v>0</v>
      </c>
      <c r="C73" s="24">
        <f>IF($C$4="Neattiecināmās izmaksas",IF('3a+c+n'!$Q73="N",'3a+c+n'!C73,0))</f>
        <v>0</v>
      </c>
      <c r="D73" s="24">
        <f>IF($C$4="Neattiecināmās izmaksas",IF('3a+c+n'!$Q73="N",'3a+c+n'!D73,0))</f>
        <v>0</v>
      </c>
      <c r="E73" s="46"/>
      <c r="F73" s="65"/>
      <c r="G73" s="119"/>
      <c r="H73" s="119">
        <f>IF($C$4="Neattiecināmās izmaksas",IF('3a+c+n'!$Q73="N",'3a+c+n'!H73,0))</f>
        <v>0</v>
      </c>
      <c r="I73" s="119"/>
      <c r="J73" s="119"/>
      <c r="K73" s="120">
        <f>IF($C$4="Neattiecināmās izmaksas",IF('3a+c+n'!$Q73="N",'3a+c+n'!K73,0))</f>
        <v>0</v>
      </c>
      <c r="L73" s="82">
        <f>IF($C$4="Neattiecināmās izmaksas",IF('3a+c+n'!$Q73="N",'3a+c+n'!L73,0))</f>
        <v>0</v>
      </c>
      <c r="M73" s="119">
        <f>IF($C$4="Neattiecināmās izmaksas",IF('3a+c+n'!$Q73="N",'3a+c+n'!M73,0))</f>
        <v>0</v>
      </c>
      <c r="N73" s="119">
        <f>IF($C$4="Neattiecināmās izmaksas",IF('3a+c+n'!$Q73="N",'3a+c+n'!N73,0))</f>
        <v>0</v>
      </c>
      <c r="O73" s="119">
        <f>IF($C$4="Neattiecināmās izmaksas",IF('3a+c+n'!$Q73="N",'3a+c+n'!O73,0))</f>
        <v>0</v>
      </c>
      <c r="P73" s="120">
        <f>IF($C$4="Neattiecināmās izmaksas",IF('3a+c+n'!$Q73="N",'3a+c+n'!P73,0))</f>
        <v>0</v>
      </c>
    </row>
    <row r="74" spans="1:16" x14ac:dyDescent="0.2">
      <c r="A74" s="51">
        <f>IF(P74=0,0,IF(COUNTBLANK(P74)=1,0,COUNTA($P$14:P74)))</f>
        <v>0</v>
      </c>
      <c r="B74" s="24">
        <f>IF($C$4="Neattiecināmās izmaksas",IF('3a+c+n'!$Q74="N",'3a+c+n'!B74,0))</f>
        <v>0</v>
      </c>
      <c r="C74" s="24">
        <f>IF($C$4="Neattiecināmās izmaksas",IF('3a+c+n'!$Q74="N",'3a+c+n'!C74,0))</f>
        <v>0</v>
      </c>
      <c r="D74" s="24">
        <f>IF($C$4="Neattiecināmās izmaksas",IF('3a+c+n'!$Q74="N",'3a+c+n'!D74,0))</f>
        <v>0</v>
      </c>
      <c r="E74" s="46"/>
      <c r="F74" s="65"/>
      <c r="G74" s="119"/>
      <c r="H74" s="119">
        <f>IF($C$4="Neattiecināmās izmaksas",IF('3a+c+n'!$Q74="N",'3a+c+n'!H74,0))</f>
        <v>0</v>
      </c>
      <c r="I74" s="119"/>
      <c r="J74" s="119"/>
      <c r="K74" s="120">
        <f>IF($C$4="Neattiecināmās izmaksas",IF('3a+c+n'!$Q74="N",'3a+c+n'!K74,0))</f>
        <v>0</v>
      </c>
      <c r="L74" s="82">
        <f>IF($C$4="Neattiecināmās izmaksas",IF('3a+c+n'!$Q74="N",'3a+c+n'!L74,0))</f>
        <v>0</v>
      </c>
      <c r="M74" s="119">
        <f>IF($C$4="Neattiecināmās izmaksas",IF('3a+c+n'!$Q74="N",'3a+c+n'!M74,0))</f>
        <v>0</v>
      </c>
      <c r="N74" s="119">
        <f>IF($C$4="Neattiecināmās izmaksas",IF('3a+c+n'!$Q74="N",'3a+c+n'!N74,0))</f>
        <v>0</v>
      </c>
      <c r="O74" s="119">
        <f>IF($C$4="Neattiecināmās izmaksas",IF('3a+c+n'!$Q74="N",'3a+c+n'!O74,0))</f>
        <v>0</v>
      </c>
      <c r="P74" s="120">
        <f>IF($C$4="Neattiecināmās izmaksas",IF('3a+c+n'!$Q74="N",'3a+c+n'!P74,0))</f>
        <v>0</v>
      </c>
    </row>
    <row r="75" spans="1:16" x14ac:dyDescent="0.2">
      <c r="A75" s="51">
        <f>IF(P75=0,0,IF(COUNTBLANK(P75)=1,0,COUNTA($P$14:P75)))</f>
        <v>0</v>
      </c>
      <c r="B75" s="24">
        <f>IF($C$4="Neattiecināmās izmaksas",IF('3a+c+n'!$Q75="N",'3a+c+n'!B75,0))</f>
        <v>0</v>
      </c>
      <c r="C75" s="24">
        <f>IF($C$4="Neattiecināmās izmaksas",IF('3a+c+n'!$Q75="N",'3a+c+n'!C75,0))</f>
        <v>0</v>
      </c>
      <c r="D75" s="24">
        <f>IF($C$4="Neattiecināmās izmaksas",IF('3a+c+n'!$Q75="N",'3a+c+n'!D75,0))</f>
        <v>0</v>
      </c>
      <c r="E75" s="46"/>
      <c r="F75" s="65"/>
      <c r="G75" s="119"/>
      <c r="H75" s="119">
        <f>IF($C$4="Neattiecināmās izmaksas",IF('3a+c+n'!$Q75="N",'3a+c+n'!H75,0))</f>
        <v>0</v>
      </c>
      <c r="I75" s="119"/>
      <c r="J75" s="119"/>
      <c r="K75" s="120">
        <f>IF($C$4="Neattiecināmās izmaksas",IF('3a+c+n'!$Q75="N",'3a+c+n'!K75,0))</f>
        <v>0</v>
      </c>
      <c r="L75" s="82">
        <f>IF($C$4="Neattiecināmās izmaksas",IF('3a+c+n'!$Q75="N",'3a+c+n'!L75,0))</f>
        <v>0</v>
      </c>
      <c r="M75" s="119">
        <f>IF($C$4="Neattiecināmās izmaksas",IF('3a+c+n'!$Q75="N",'3a+c+n'!M75,0))</f>
        <v>0</v>
      </c>
      <c r="N75" s="119">
        <f>IF($C$4="Neattiecināmās izmaksas",IF('3a+c+n'!$Q75="N",'3a+c+n'!N75,0))</f>
        <v>0</v>
      </c>
      <c r="O75" s="119">
        <f>IF($C$4="Neattiecināmās izmaksas",IF('3a+c+n'!$Q75="N",'3a+c+n'!O75,0))</f>
        <v>0</v>
      </c>
      <c r="P75" s="120">
        <f>IF($C$4="Neattiecināmās izmaksas",IF('3a+c+n'!$Q75="N",'3a+c+n'!P75,0))</f>
        <v>0</v>
      </c>
    </row>
    <row r="76" spans="1:16" x14ac:dyDescent="0.2">
      <c r="A76" s="51">
        <f>IF(P76=0,0,IF(COUNTBLANK(P76)=1,0,COUNTA($P$14:P76)))</f>
        <v>0</v>
      </c>
      <c r="B76" s="24">
        <f>IF($C$4="Neattiecināmās izmaksas",IF('3a+c+n'!$Q76="N",'3a+c+n'!B76,0))</f>
        <v>0</v>
      </c>
      <c r="C76" s="24">
        <f>IF($C$4="Neattiecināmās izmaksas",IF('3a+c+n'!$Q76="N",'3a+c+n'!C76,0))</f>
        <v>0</v>
      </c>
      <c r="D76" s="24">
        <f>IF($C$4="Neattiecināmās izmaksas",IF('3a+c+n'!$Q76="N",'3a+c+n'!D76,0))</f>
        <v>0</v>
      </c>
      <c r="E76" s="46"/>
      <c r="F76" s="65"/>
      <c r="G76" s="119"/>
      <c r="H76" s="119">
        <f>IF($C$4="Neattiecināmās izmaksas",IF('3a+c+n'!$Q76="N",'3a+c+n'!H76,0))</f>
        <v>0</v>
      </c>
      <c r="I76" s="119"/>
      <c r="J76" s="119"/>
      <c r="K76" s="120">
        <f>IF($C$4="Neattiecināmās izmaksas",IF('3a+c+n'!$Q76="N",'3a+c+n'!K76,0))</f>
        <v>0</v>
      </c>
      <c r="L76" s="82">
        <f>IF($C$4="Neattiecināmās izmaksas",IF('3a+c+n'!$Q76="N",'3a+c+n'!L76,0))</f>
        <v>0</v>
      </c>
      <c r="M76" s="119">
        <f>IF($C$4="Neattiecināmās izmaksas",IF('3a+c+n'!$Q76="N",'3a+c+n'!M76,0))</f>
        <v>0</v>
      </c>
      <c r="N76" s="119">
        <f>IF($C$4="Neattiecināmās izmaksas",IF('3a+c+n'!$Q76="N",'3a+c+n'!N76,0))</f>
        <v>0</v>
      </c>
      <c r="O76" s="119">
        <f>IF($C$4="Neattiecināmās izmaksas",IF('3a+c+n'!$Q76="N",'3a+c+n'!O76,0))</f>
        <v>0</v>
      </c>
      <c r="P76" s="120">
        <f>IF($C$4="Neattiecināmās izmaksas",IF('3a+c+n'!$Q76="N",'3a+c+n'!P76,0))</f>
        <v>0</v>
      </c>
    </row>
    <row r="77" spans="1:16" x14ac:dyDescent="0.2">
      <c r="A77" s="51">
        <f>IF(P77=0,0,IF(COUNTBLANK(P77)=1,0,COUNTA($P$14:P77)))</f>
        <v>0</v>
      </c>
      <c r="B77" s="24">
        <f>IF($C$4="Neattiecināmās izmaksas",IF('3a+c+n'!$Q77="N",'3a+c+n'!B77,0))</f>
        <v>0</v>
      </c>
      <c r="C77" s="24">
        <f>IF($C$4="Neattiecināmās izmaksas",IF('3a+c+n'!$Q77="N",'3a+c+n'!C77,0))</f>
        <v>0</v>
      </c>
      <c r="D77" s="24">
        <f>IF($C$4="Neattiecināmās izmaksas",IF('3a+c+n'!$Q77="N",'3a+c+n'!D77,0))</f>
        <v>0</v>
      </c>
      <c r="E77" s="46"/>
      <c r="F77" s="65"/>
      <c r="G77" s="119"/>
      <c r="H77" s="119">
        <f>IF($C$4="Neattiecināmās izmaksas",IF('3a+c+n'!$Q77="N",'3a+c+n'!H77,0))</f>
        <v>0</v>
      </c>
      <c r="I77" s="119"/>
      <c r="J77" s="119"/>
      <c r="K77" s="120">
        <f>IF($C$4="Neattiecināmās izmaksas",IF('3a+c+n'!$Q77="N",'3a+c+n'!K77,0))</f>
        <v>0</v>
      </c>
      <c r="L77" s="82">
        <f>IF($C$4="Neattiecināmās izmaksas",IF('3a+c+n'!$Q77="N",'3a+c+n'!L77,0))</f>
        <v>0</v>
      </c>
      <c r="M77" s="119">
        <f>IF($C$4="Neattiecināmās izmaksas",IF('3a+c+n'!$Q77="N",'3a+c+n'!M77,0))</f>
        <v>0</v>
      </c>
      <c r="N77" s="119">
        <f>IF($C$4="Neattiecināmās izmaksas",IF('3a+c+n'!$Q77="N",'3a+c+n'!N77,0))</f>
        <v>0</v>
      </c>
      <c r="O77" s="119">
        <f>IF($C$4="Neattiecināmās izmaksas",IF('3a+c+n'!$Q77="N",'3a+c+n'!O77,0))</f>
        <v>0</v>
      </c>
      <c r="P77" s="120">
        <f>IF($C$4="Neattiecināmās izmaksas",IF('3a+c+n'!$Q77="N",'3a+c+n'!P77,0))</f>
        <v>0</v>
      </c>
    </row>
    <row r="78" spans="1:16" x14ac:dyDescent="0.2">
      <c r="A78" s="51">
        <f>IF(P78=0,0,IF(COUNTBLANK(P78)=1,0,COUNTA($P$14:P78)))</f>
        <v>0</v>
      </c>
      <c r="B78" s="24">
        <f>IF($C$4="Neattiecināmās izmaksas",IF('3a+c+n'!$Q78="N",'3a+c+n'!B78,0))</f>
        <v>0</v>
      </c>
      <c r="C78" s="24">
        <f>IF($C$4="Neattiecināmās izmaksas",IF('3a+c+n'!$Q78="N",'3a+c+n'!C78,0))</f>
        <v>0</v>
      </c>
      <c r="D78" s="24">
        <f>IF($C$4="Neattiecināmās izmaksas",IF('3a+c+n'!$Q78="N",'3a+c+n'!D78,0))</f>
        <v>0</v>
      </c>
      <c r="E78" s="46"/>
      <c r="F78" s="65"/>
      <c r="G78" s="119"/>
      <c r="H78" s="119">
        <f>IF($C$4="Neattiecināmās izmaksas",IF('3a+c+n'!$Q78="N",'3a+c+n'!H78,0))</f>
        <v>0</v>
      </c>
      <c r="I78" s="119"/>
      <c r="J78" s="119"/>
      <c r="K78" s="120">
        <f>IF($C$4="Neattiecināmās izmaksas",IF('3a+c+n'!$Q78="N",'3a+c+n'!K78,0))</f>
        <v>0</v>
      </c>
      <c r="L78" s="82">
        <f>IF($C$4="Neattiecināmās izmaksas",IF('3a+c+n'!$Q78="N",'3a+c+n'!L78,0))</f>
        <v>0</v>
      </c>
      <c r="M78" s="119">
        <f>IF($C$4="Neattiecināmās izmaksas",IF('3a+c+n'!$Q78="N",'3a+c+n'!M78,0))</f>
        <v>0</v>
      </c>
      <c r="N78" s="119">
        <f>IF($C$4="Neattiecināmās izmaksas",IF('3a+c+n'!$Q78="N",'3a+c+n'!N78,0))</f>
        <v>0</v>
      </c>
      <c r="O78" s="119">
        <f>IF($C$4="Neattiecināmās izmaksas",IF('3a+c+n'!$Q78="N",'3a+c+n'!O78,0))</f>
        <v>0</v>
      </c>
      <c r="P78" s="120">
        <f>IF($C$4="Neattiecināmās izmaksas",IF('3a+c+n'!$Q78="N",'3a+c+n'!P78,0))</f>
        <v>0</v>
      </c>
    </row>
    <row r="79" spans="1:16" x14ac:dyDescent="0.2">
      <c r="A79" s="51">
        <f>IF(P79=0,0,IF(COUNTBLANK(P79)=1,0,COUNTA($P$14:P79)))</f>
        <v>0</v>
      </c>
      <c r="B79" s="24">
        <f>IF($C$4="Neattiecināmās izmaksas",IF('3a+c+n'!$Q79="N",'3a+c+n'!B79,0))</f>
        <v>0</v>
      </c>
      <c r="C79" s="24">
        <f>IF($C$4="Neattiecināmās izmaksas",IF('3a+c+n'!$Q79="N",'3a+c+n'!C79,0))</f>
        <v>0</v>
      </c>
      <c r="D79" s="24">
        <f>IF($C$4="Neattiecināmās izmaksas",IF('3a+c+n'!$Q79="N",'3a+c+n'!D79,0))</f>
        <v>0</v>
      </c>
      <c r="E79" s="46"/>
      <c r="F79" s="65"/>
      <c r="G79" s="119"/>
      <c r="H79" s="119">
        <f>IF($C$4="Neattiecināmās izmaksas",IF('3a+c+n'!$Q79="N",'3a+c+n'!H79,0))</f>
        <v>0</v>
      </c>
      <c r="I79" s="119"/>
      <c r="J79" s="119"/>
      <c r="K79" s="120">
        <f>IF($C$4="Neattiecināmās izmaksas",IF('3a+c+n'!$Q79="N",'3a+c+n'!K79,0))</f>
        <v>0</v>
      </c>
      <c r="L79" s="82">
        <f>IF($C$4="Neattiecināmās izmaksas",IF('3a+c+n'!$Q79="N",'3a+c+n'!L79,0))</f>
        <v>0</v>
      </c>
      <c r="M79" s="119">
        <f>IF($C$4="Neattiecināmās izmaksas",IF('3a+c+n'!$Q79="N",'3a+c+n'!M79,0))</f>
        <v>0</v>
      </c>
      <c r="N79" s="119">
        <f>IF($C$4="Neattiecināmās izmaksas",IF('3a+c+n'!$Q79="N",'3a+c+n'!N79,0))</f>
        <v>0</v>
      </c>
      <c r="O79" s="119">
        <f>IF($C$4="Neattiecināmās izmaksas",IF('3a+c+n'!$Q79="N",'3a+c+n'!O79,0))</f>
        <v>0</v>
      </c>
      <c r="P79" s="120">
        <f>IF($C$4="Neattiecināmās izmaksas",IF('3a+c+n'!$Q79="N",'3a+c+n'!P79,0))</f>
        <v>0</v>
      </c>
    </row>
    <row r="80" spans="1:16" x14ac:dyDescent="0.2">
      <c r="A80" s="51">
        <f>IF(P80=0,0,IF(COUNTBLANK(P80)=1,0,COUNTA($P$14:P80)))</f>
        <v>0</v>
      </c>
      <c r="B80" s="24">
        <f>IF($C$4="Neattiecināmās izmaksas",IF('3a+c+n'!$Q80="N",'3a+c+n'!B80,0))</f>
        <v>0</v>
      </c>
      <c r="C80" s="24">
        <f>IF($C$4="Neattiecināmās izmaksas",IF('3a+c+n'!$Q80="N",'3a+c+n'!C80,0))</f>
        <v>0</v>
      </c>
      <c r="D80" s="24">
        <f>IF($C$4="Neattiecināmās izmaksas",IF('3a+c+n'!$Q80="N",'3a+c+n'!D80,0))</f>
        <v>0</v>
      </c>
      <c r="E80" s="46"/>
      <c r="F80" s="65"/>
      <c r="G80" s="119"/>
      <c r="H80" s="119">
        <f>IF($C$4="Neattiecināmās izmaksas",IF('3a+c+n'!$Q80="N",'3a+c+n'!H80,0))</f>
        <v>0</v>
      </c>
      <c r="I80" s="119"/>
      <c r="J80" s="119"/>
      <c r="K80" s="120">
        <f>IF($C$4="Neattiecināmās izmaksas",IF('3a+c+n'!$Q80="N",'3a+c+n'!K80,0))</f>
        <v>0</v>
      </c>
      <c r="L80" s="82">
        <f>IF($C$4="Neattiecināmās izmaksas",IF('3a+c+n'!$Q80="N",'3a+c+n'!L80,0))</f>
        <v>0</v>
      </c>
      <c r="M80" s="119">
        <f>IF($C$4="Neattiecināmās izmaksas",IF('3a+c+n'!$Q80="N",'3a+c+n'!M80,0))</f>
        <v>0</v>
      </c>
      <c r="N80" s="119">
        <f>IF($C$4="Neattiecināmās izmaksas",IF('3a+c+n'!$Q80="N",'3a+c+n'!N80,0))</f>
        <v>0</v>
      </c>
      <c r="O80" s="119">
        <f>IF($C$4="Neattiecināmās izmaksas",IF('3a+c+n'!$Q80="N",'3a+c+n'!O80,0))</f>
        <v>0</v>
      </c>
      <c r="P80" s="120">
        <f>IF($C$4="Neattiecināmās izmaksas",IF('3a+c+n'!$Q80="N",'3a+c+n'!P80,0))</f>
        <v>0</v>
      </c>
    </row>
    <row r="81" spans="1:16" x14ac:dyDescent="0.2">
      <c r="A81" s="51">
        <f>IF(P81=0,0,IF(COUNTBLANK(P81)=1,0,COUNTA($P$14:P81)))</f>
        <v>0</v>
      </c>
      <c r="B81" s="24">
        <f>IF($C$4="Neattiecināmās izmaksas",IF('3a+c+n'!$Q81="N",'3a+c+n'!B81,0))</f>
        <v>0</v>
      </c>
      <c r="C81" s="24">
        <f>IF($C$4="Neattiecināmās izmaksas",IF('3a+c+n'!$Q81="N",'3a+c+n'!C81,0))</f>
        <v>0</v>
      </c>
      <c r="D81" s="24">
        <f>IF($C$4="Neattiecināmās izmaksas",IF('3a+c+n'!$Q81="N",'3a+c+n'!D81,0))</f>
        <v>0</v>
      </c>
      <c r="E81" s="46"/>
      <c r="F81" s="65"/>
      <c r="G81" s="119"/>
      <c r="H81" s="119">
        <f>IF($C$4="Neattiecināmās izmaksas",IF('3a+c+n'!$Q81="N",'3a+c+n'!H81,0))</f>
        <v>0</v>
      </c>
      <c r="I81" s="119"/>
      <c r="J81" s="119"/>
      <c r="K81" s="120">
        <f>IF($C$4="Neattiecināmās izmaksas",IF('3a+c+n'!$Q81="N",'3a+c+n'!K81,0))</f>
        <v>0</v>
      </c>
      <c r="L81" s="82">
        <f>IF($C$4="Neattiecināmās izmaksas",IF('3a+c+n'!$Q81="N",'3a+c+n'!L81,0))</f>
        <v>0</v>
      </c>
      <c r="M81" s="119">
        <f>IF($C$4="Neattiecināmās izmaksas",IF('3a+c+n'!$Q81="N",'3a+c+n'!M81,0))</f>
        <v>0</v>
      </c>
      <c r="N81" s="119">
        <f>IF($C$4="Neattiecināmās izmaksas",IF('3a+c+n'!$Q81="N",'3a+c+n'!N81,0))</f>
        <v>0</v>
      </c>
      <c r="O81" s="119">
        <f>IF($C$4="Neattiecināmās izmaksas",IF('3a+c+n'!$Q81="N",'3a+c+n'!O81,0))</f>
        <v>0</v>
      </c>
      <c r="P81" s="120">
        <f>IF($C$4="Neattiecināmās izmaksas",IF('3a+c+n'!$Q81="N",'3a+c+n'!P81,0))</f>
        <v>0</v>
      </c>
    </row>
    <row r="82" spans="1:16" x14ac:dyDescent="0.2">
      <c r="A82" s="51">
        <f>IF(P82=0,0,IF(COUNTBLANK(P82)=1,0,COUNTA($P$14:P82)))</f>
        <v>0</v>
      </c>
      <c r="B82" s="24">
        <f>IF($C$4="Neattiecināmās izmaksas",IF('3a+c+n'!$Q82="N",'3a+c+n'!B82,0))</f>
        <v>0</v>
      </c>
      <c r="C82" s="24">
        <f>IF($C$4="Neattiecināmās izmaksas",IF('3a+c+n'!$Q82="N",'3a+c+n'!C82,0))</f>
        <v>0</v>
      </c>
      <c r="D82" s="24">
        <f>IF($C$4="Neattiecināmās izmaksas",IF('3a+c+n'!$Q82="N",'3a+c+n'!D82,0))</f>
        <v>0</v>
      </c>
      <c r="E82" s="46"/>
      <c r="F82" s="65"/>
      <c r="G82" s="119"/>
      <c r="H82" s="119">
        <f>IF($C$4="Neattiecināmās izmaksas",IF('3a+c+n'!$Q82="N",'3a+c+n'!H82,0))</f>
        <v>0</v>
      </c>
      <c r="I82" s="119"/>
      <c r="J82" s="119"/>
      <c r="K82" s="120">
        <f>IF($C$4="Neattiecināmās izmaksas",IF('3a+c+n'!$Q82="N",'3a+c+n'!K82,0))</f>
        <v>0</v>
      </c>
      <c r="L82" s="82">
        <f>IF($C$4="Neattiecināmās izmaksas",IF('3a+c+n'!$Q82="N",'3a+c+n'!L82,0))</f>
        <v>0</v>
      </c>
      <c r="M82" s="119">
        <f>IF($C$4="Neattiecināmās izmaksas",IF('3a+c+n'!$Q82="N",'3a+c+n'!M82,0))</f>
        <v>0</v>
      </c>
      <c r="N82" s="119">
        <f>IF($C$4="Neattiecināmās izmaksas",IF('3a+c+n'!$Q82="N",'3a+c+n'!N82,0))</f>
        <v>0</v>
      </c>
      <c r="O82" s="119">
        <f>IF($C$4="Neattiecināmās izmaksas",IF('3a+c+n'!$Q82="N",'3a+c+n'!O82,0))</f>
        <v>0</v>
      </c>
      <c r="P82" s="120">
        <f>IF($C$4="Neattiecināmās izmaksas",IF('3a+c+n'!$Q82="N",'3a+c+n'!P82,0))</f>
        <v>0</v>
      </c>
    </row>
    <row r="83" spans="1:16" x14ac:dyDescent="0.2">
      <c r="A83" s="51">
        <f>IF(P83=0,0,IF(COUNTBLANK(P83)=1,0,COUNTA($P$14:P83)))</f>
        <v>0</v>
      </c>
      <c r="B83" s="24">
        <f>IF($C$4="Neattiecināmās izmaksas",IF('3a+c+n'!$Q83="N",'3a+c+n'!B83,0))</f>
        <v>0</v>
      </c>
      <c r="C83" s="24">
        <f>IF($C$4="Neattiecināmās izmaksas",IF('3a+c+n'!$Q83="N",'3a+c+n'!C83,0))</f>
        <v>0</v>
      </c>
      <c r="D83" s="24">
        <f>IF($C$4="Neattiecināmās izmaksas",IF('3a+c+n'!$Q83="N",'3a+c+n'!D83,0))</f>
        <v>0</v>
      </c>
      <c r="E83" s="46"/>
      <c r="F83" s="65"/>
      <c r="G83" s="119"/>
      <c r="H83" s="119">
        <f>IF($C$4="Neattiecināmās izmaksas",IF('3a+c+n'!$Q83="N",'3a+c+n'!H83,0))</f>
        <v>0</v>
      </c>
      <c r="I83" s="119"/>
      <c r="J83" s="119"/>
      <c r="K83" s="120">
        <f>IF($C$4="Neattiecināmās izmaksas",IF('3a+c+n'!$Q83="N",'3a+c+n'!K83,0))</f>
        <v>0</v>
      </c>
      <c r="L83" s="82">
        <f>IF($C$4="Neattiecināmās izmaksas",IF('3a+c+n'!$Q83="N",'3a+c+n'!L83,0))</f>
        <v>0</v>
      </c>
      <c r="M83" s="119">
        <f>IF($C$4="Neattiecināmās izmaksas",IF('3a+c+n'!$Q83="N",'3a+c+n'!M83,0))</f>
        <v>0</v>
      </c>
      <c r="N83" s="119">
        <f>IF($C$4="Neattiecināmās izmaksas",IF('3a+c+n'!$Q83="N",'3a+c+n'!N83,0))</f>
        <v>0</v>
      </c>
      <c r="O83" s="119">
        <f>IF($C$4="Neattiecināmās izmaksas",IF('3a+c+n'!$Q83="N",'3a+c+n'!O83,0))</f>
        <v>0</v>
      </c>
      <c r="P83" s="120">
        <f>IF($C$4="Neattiecināmās izmaksas",IF('3a+c+n'!$Q83="N",'3a+c+n'!P83,0))</f>
        <v>0</v>
      </c>
    </row>
    <row r="84" spans="1:16" x14ac:dyDescent="0.2">
      <c r="A84" s="51">
        <f>IF(P84=0,0,IF(COUNTBLANK(P84)=1,0,COUNTA($P$14:P84)))</f>
        <v>0</v>
      </c>
      <c r="B84" s="24">
        <f>IF($C$4="Neattiecināmās izmaksas",IF('3a+c+n'!$Q84="N",'3a+c+n'!B84,0))</f>
        <v>0</v>
      </c>
      <c r="C84" s="24">
        <f>IF($C$4="Neattiecināmās izmaksas",IF('3a+c+n'!$Q84="N",'3a+c+n'!C84,0))</f>
        <v>0</v>
      </c>
      <c r="D84" s="24">
        <f>IF($C$4="Neattiecināmās izmaksas",IF('3a+c+n'!$Q84="N",'3a+c+n'!D84,0))</f>
        <v>0</v>
      </c>
      <c r="E84" s="46"/>
      <c r="F84" s="65"/>
      <c r="G84" s="119"/>
      <c r="H84" s="119">
        <f>IF($C$4="Neattiecināmās izmaksas",IF('3a+c+n'!$Q84="N",'3a+c+n'!H84,0))</f>
        <v>0</v>
      </c>
      <c r="I84" s="119"/>
      <c r="J84" s="119"/>
      <c r="K84" s="120">
        <f>IF($C$4="Neattiecināmās izmaksas",IF('3a+c+n'!$Q84="N",'3a+c+n'!K84,0))</f>
        <v>0</v>
      </c>
      <c r="L84" s="82">
        <f>IF($C$4="Neattiecināmās izmaksas",IF('3a+c+n'!$Q84="N",'3a+c+n'!L84,0))</f>
        <v>0</v>
      </c>
      <c r="M84" s="119">
        <f>IF($C$4="Neattiecināmās izmaksas",IF('3a+c+n'!$Q84="N",'3a+c+n'!M84,0))</f>
        <v>0</v>
      </c>
      <c r="N84" s="119">
        <f>IF($C$4="Neattiecināmās izmaksas",IF('3a+c+n'!$Q84="N",'3a+c+n'!N84,0))</f>
        <v>0</v>
      </c>
      <c r="O84" s="119">
        <f>IF($C$4="Neattiecināmās izmaksas",IF('3a+c+n'!$Q84="N",'3a+c+n'!O84,0))</f>
        <v>0</v>
      </c>
      <c r="P84" s="120">
        <f>IF($C$4="Neattiecināmās izmaksas",IF('3a+c+n'!$Q84="N",'3a+c+n'!P84,0))</f>
        <v>0</v>
      </c>
    </row>
    <row r="85" spans="1:16" x14ac:dyDescent="0.2">
      <c r="A85" s="51">
        <f>IF(P85=0,0,IF(COUNTBLANK(P85)=1,0,COUNTA($P$14:P85)))</f>
        <v>0</v>
      </c>
      <c r="B85" s="24">
        <f>IF($C$4="Neattiecināmās izmaksas",IF('3a+c+n'!$Q85="N",'3a+c+n'!B85,0))</f>
        <v>0</v>
      </c>
      <c r="C85" s="24">
        <f>IF($C$4="Neattiecināmās izmaksas",IF('3a+c+n'!$Q85="N",'3a+c+n'!C85,0))</f>
        <v>0</v>
      </c>
      <c r="D85" s="24">
        <f>IF($C$4="Neattiecināmās izmaksas",IF('3a+c+n'!$Q85="N",'3a+c+n'!D85,0))</f>
        <v>0</v>
      </c>
      <c r="E85" s="46"/>
      <c r="F85" s="65"/>
      <c r="G85" s="119"/>
      <c r="H85" s="119">
        <f>IF($C$4="Neattiecināmās izmaksas",IF('3a+c+n'!$Q85="N",'3a+c+n'!H85,0))</f>
        <v>0</v>
      </c>
      <c r="I85" s="119"/>
      <c r="J85" s="119"/>
      <c r="K85" s="120">
        <f>IF($C$4="Neattiecināmās izmaksas",IF('3a+c+n'!$Q85="N",'3a+c+n'!K85,0))</f>
        <v>0</v>
      </c>
      <c r="L85" s="82">
        <f>IF($C$4="Neattiecināmās izmaksas",IF('3a+c+n'!$Q85="N",'3a+c+n'!L85,0))</f>
        <v>0</v>
      </c>
      <c r="M85" s="119">
        <f>IF($C$4="Neattiecināmās izmaksas",IF('3a+c+n'!$Q85="N",'3a+c+n'!M85,0))</f>
        <v>0</v>
      </c>
      <c r="N85" s="119">
        <f>IF($C$4="Neattiecināmās izmaksas",IF('3a+c+n'!$Q85="N",'3a+c+n'!N85,0))</f>
        <v>0</v>
      </c>
      <c r="O85" s="119">
        <f>IF($C$4="Neattiecināmās izmaksas",IF('3a+c+n'!$Q85="N",'3a+c+n'!O85,0))</f>
        <v>0</v>
      </c>
      <c r="P85" s="120">
        <f>IF($C$4="Neattiecināmās izmaksas",IF('3a+c+n'!$Q85="N",'3a+c+n'!P85,0))</f>
        <v>0</v>
      </c>
    </row>
    <row r="86" spans="1:16" x14ac:dyDescent="0.2">
      <c r="A86" s="51">
        <f>IF(P86=0,0,IF(COUNTBLANK(P86)=1,0,COUNTA($P$14:P86)))</f>
        <v>0</v>
      </c>
      <c r="B86" s="24">
        <f>IF($C$4="Neattiecināmās izmaksas",IF('3a+c+n'!$Q86="N",'3a+c+n'!B86,0))</f>
        <v>0</v>
      </c>
      <c r="C86" s="24">
        <f>IF($C$4="Neattiecināmās izmaksas",IF('3a+c+n'!$Q86="N",'3a+c+n'!C86,0))</f>
        <v>0</v>
      </c>
      <c r="D86" s="24">
        <f>IF($C$4="Neattiecināmās izmaksas",IF('3a+c+n'!$Q86="N",'3a+c+n'!D86,0))</f>
        <v>0</v>
      </c>
      <c r="E86" s="46"/>
      <c r="F86" s="65"/>
      <c r="G86" s="119"/>
      <c r="H86" s="119">
        <f>IF($C$4="Neattiecināmās izmaksas",IF('3a+c+n'!$Q86="N",'3a+c+n'!H86,0))</f>
        <v>0</v>
      </c>
      <c r="I86" s="119"/>
      <c r="J86" s="119"/>
      <c r="K86" s="120">
        <f>IF($C$4="Neattiecināmās izmaksas",IF('3a+c+n'!$Q86="N",'3a+c+n'!K86,0))</f>
        <v>0</v>
      </c>
      <c r="L86" s="82">
        <f>IF($C$4="Neattiecināmās izmaksas",IF('3a+c+n'!$Q86="N",'3a+c+n'!L86,0))</f>
        <v>0</v>
      </c>
      <c r="M86" s="119">
        <f>IF($C$4="Neattiecināmās izmaksas",IF('3a+c+n'!$Q86="N",'3a+c+n'!M86,0))</f>
        <v>0</v>
      </c>
      <c r="N86" s="119">
        <f>IF($C$4="Neattiecināmās izmaksas",IF('3a+c+n'!$Q86="N",'3a+c+n'!N86,0))</f>
        <v>0</v>
      </c>
      <c r="O86" s="119">
        <f>IF($C$4="Neattiecināmās izmaksas",IF('3a+c+n'!$Q86="N",'3a+c+n'!O86,0))</f>
        <v>0</v>
      </c>
      <c r="P86" s="120">
        <f>IF($C$4="Neattiecināmās izmaksas",IF('3a+c+n'!$Q86="N",'3a+c+n'!P86,0))</f>
        <v>0</v>
      </c>
    </row>
    <row r="87" spans="1:16" x14ac:dyDescent="0.2">
      <c r="A87" s="51">
        <f>IF(P87=0,0,IF(COUNTBLANK(P87)=1,0,COUNTA($P$14:P87)))</f>
        <v>0</v>
      </c>
      <c r="B87" s="24">
        <f>IF($C$4="Neattiecināmās izmaksas",IF('3a+c+n'!$Q87="N",'3a+c+n'!B87,0))</f>
        <v>0</v>
      </c>
      <c r="C87" s="24">
        <f>IF($C$4="Neattiecināmās izmaksas",IF('3a+c+n'!$Q87="N",'3a+c+n'!C87,0))</f>
        <v>0</v>
      </c>
      <c r="D87" s="24">
        <f>IF($C$4="Neattiecināmās izmaksas",IF('3a+c+n'!$Q87="N",'3a+c+n'!D87,0))</f>
        <v>0</v>
      </c>
      <c r="E87" s="46"/>
      <c r="F87" s="65"/>
      <c r="G87" s="119"/>
      <c r="H87" s="119">
        <f>IF($C$4="Neattiecināmās izmaksas",IF('3a+c+n'!$Q87="N",'3a+c+n'!H87,0))</f>
        <v>0</v>
      </c>
      <c r="I87" s="119"/>
      <c r="J87" s="119"/>
      <c r="K87" s="120">
        <f>IF($C$4="Neattiecināmās izmaksas",IF('3a+c+n'!$Q87="N",'3a+c+n'!K87,0))</f>
        <v>0</v>
      </c>
      <c r="L87" s="82">
        <f>IF($C$4="Neattiecināmās izmaksas",IF('3a+c+n'!$Q87="N",'3a+c+n'!L87,0))</f>
        <v>0</v>
      </c>
      <c r="M87" s="119">
        <f>IF($C$4="Neattiecināmās izmaksas",IF('3a+c+n'!$Q87="N",'3a+c+n'!M87,0))</f>
        <v>0</v>
      </c>
      <c r="N87" s="119">
        <f>IF($C$4="Neattiecināmās izmaksas",IF('3a+c+n'!$Q87="N",'3a+c+n'!N87,0))</f>
        <v>0</v>
      </c>
      <c r="O87" s="119">
        <f>IF($C$4="Neattiecināmās izmaksas",IF('3a+c+n'!$Q87="N",'3a+c+n'!O87,0))</f>
        <v>0</v>
      </c>
      <c r="P87" s="120">
        <f>IF($C$4="Neattiecināmās izmaksas",IF('3a+c+n'!$Q87="N",'3a+c+n'!P87,0))</f>
        <v>0</v>
      </c>
    </row>
    <row r="88" spans="1:16" x14ac:dyDescent="0.2">
      <c r="A88" s="51">
        <f>IF(P88=0,0,IF(COUNTBLANK(P88)=1,0,COUNTA($P$14:P88)))</f>
        <v>0</v>
      </c>
      <c r="B88" s="24">
        <f>IF($C$4="Neattiecināmās izmaksas",IF('3a+c+n'!$Q88="N",'3a+c+n'!B88,0))</f>
        <v>0</v>
      </c>
      <c r="C88" s="24">
        <f>IF($C$4="Neattiecināmās izmaksas",IF('3a+c+n'!$Q88="N",'3a+c+n'!C88,0))</f>
        <v>0</v>
      </c>
      <c r="D88" s="24">
        <f>IF($C$4="Neattiecināmās izmaksas",IF('3a+c+n'!$Q88="N",'3a+c+n'!D88,0))</f>
        <v>0</v>
      </c>
      <c r="E88" s="46"/>
      <c r="F88" s="65"/>
      <c r="G88" s="119"/>
      <c r="H88" s="119">
        <f>IF($C$4="Neattiecināmās izmaksas",IF('3a+c+n'!$Q88="N",'3a+c+n'!H88,0))</f>
        <v>0</v>
      </c>
      <c r="I88" s="119"/>
      <c r="J88" s="119"/>
      <c r="K88" s="120">
        <f>IF($C$4="Neattiecināmās izmaksas",IF('3a+c+n'!$Q88="N",'3a+c+n'!K88,0))</f>
        <v>0</v>
      </c>
      <c r="L88" s="82">
        <f>IF($C$4="Neattiecināmās izmaksas",IF('3a+c+n'!$Q88="N",'3a+c+n'!L88,0))</f>
        <v>0</v>
      </c>
      <c r="M88" s="119">
        <f>IF($C$4="Neattiecināmās izmaksas",IF('3a+c+n'!$Q88="N",'3a+c+n'!M88,0))</f>
        <v>0</v>
      </c>
      <c r="N88" s="119">
        <f>IF($C$4="Neattiecināmās izmaksas",IF('3a+c+n'!$Q88="N",'3a+c+n'!N88,0))</f>
        <v>0</v>
      </c>
      <c r="O88" s="119">
        <f>IF($C$4="Neattiecināmās izmaksas",IF('3a+c+n'!$Q88="N",'3a+c+n'!O88,0))</f>
        <v>0</v>
      </c>
      <c r="P88" s="120">
        <f>IF($C$4="Neattiecināmās izmaksas",IF('3a+c+n'!$Q88="N",'3a+c+n'!P88,0))</f>
        <v>0</v>
      </c>
    </row>
    <row r="89" spans="1:16" x14ac:dyDescent="0.2">
      <c r="A89" s="51">
        <f>IF(P89=0,0,IF(COUNTBLANK(P89)=1,0,COUNTA($P$14:P89)))</f>
        <v>0</v>
      </c>
      <c r="B89" s="24">
        <f>IF($C$4="Neattiecināmās izmaksas",IF('3a+c+n'!$Q89="N",'3a+c+n'!B89,0))</f>
        <v>0</v>
      </c>
      <c r="C89" s="24">
        <f>IF($C$4="Neattiecināmās izmaksas",IF('3a+c+n'!$Q89="N",'3a+c+n'!C89,0))</f>
        <v>0</v>
      </c>
      <c r="D89" s="24">
        <f>IF($C$4="Neattiecināmās izmaksas",IF('3a+c+n'!$Q89="N",'3a+c+n'!D89,0))</f>
        <v>0</v>
      </c>
      <c r="E89" s="46"/>
      <c r="F89" s="65"/>
      <c r="G89" s="119"/>
      <c r="H89" s="119">
        <f>IF($C$4="Neattiecināmās izmaksas",IF('3a+c+n'!$Q89="N",'3a+c+n'!H89,0))</f>
        <v>0</v>
      </c>
      <c r="I89" s="119"/>
      <c r="J89" s="119"/>
      <c r="K89" s="120">
        <f>IF($C$4="Neattiecināmās izmaksas",IF('3a+c+n'!$Q89="N",'3a+c+n'!K89,0))</f>
        <v>0</v>
      </c>
      <c r="L89" s="82">
        <f>IF($C$4="Neattiecināmās izmaksas",IF('3a+c+n'!$Q89="N",'3a+c+n'!L89,0))</f>
        <v>0</v>
      </c>
      <c r="M89" s="119">
        <f>IF($C$4="Neattiecināmās izmaksas",IF('3a+c+n'!$Q89="N",'3a+c+n'!M89,0))</f>
        <v>0</v>
      </c>
      <c r="N89" s="119">
        <f>IF($C$4="Neattiecināmās izmaksas",IF('3a+c+n'!$Q89="N",'3a+c+n'!N89,0))</f>
        <v>0</v>
      </c>
      <c r="O89" s="119">
        <f>IF($C$4="Neattiecināmās izmaksas",IF('3a+c+n'!$Q89="N",'3a+c+n'!O89,0))</f>
        <v>0</v>
      </c>
      <c r="P89" s="120">
        <f>IF($C$4="Neattiecināmās izmaksas",IF('3a+c+n'!$Q89="N",'3a+c+n'!P89,0))</f>
        <v>0</v>
      </c>
    </row>
    <row r="90" spans="1:16" x14ac:dyDescent="0.2">
      <c r="A90" s="51">
        <f>IF(P90=0,0,IF(COUNTBLANK(P90)=1,0,COUNTA($P$14:P90)))</f>
        <v>0</v>
      </c>
      <c r="B90" s="24">
        <f>IF($C$4="Neattiecināmās izmaksas",IF('3a+c+n'!$Q90="N",'3a+c+n'!B90,0))</f>
        <v>0</v>
      </c>
      <c r="C90" s="24">
        <f>IF($C$4="Neattiecināmās izmaksas",IF('3a+c+n'!$Q90="N",'3a+c+n'!C90,0))</f>
        <v>0</v>
      </c>
      <c r="D90" s="24">
        <f>IF($C$4="Neattiecināmās izmaksas",IF('3a+c+n'!$Q90="N",'3a+c+n'!D90,0))</f>
        <v>0</v>
      </c>
      <c r="E90" s="46"/>
      <c r="F90" s="65"/>
      <c r="G90" s="119"/>
      <c r="H90" s="119">
        <f>IF($C$4="Neattiecināmās izmaksas",IF('3a+c+n'!$Q90="N",'3a+c+n'!H90,0))</f>
        <v>0</v>
      </c>
      <c r="I90" s="119"/>
      <c r="J90" s="119"/>
      <c r="K90" s="120">
        <f>IF($C$4="Neattiecināmās izmaksas",IF('3a+c+n'!$Q90="N",'3a+c+n'!K90,0))</f>
        <v>0</v>
      </c>
      <c r="L90" s="82">
        <f>IF($C$4="Neattiecināmās izmaksas",IF('3a+c+n'!$Q90="N",'3a+c+n'!L90,0))</f>
        <v>0</v>
      </c>
      <c r="M90" s="119">
        <f>IF($C$4="Neattiecināmās izmaksas",IF('3a+c+n'!$Q90="N",'3a+c+n'!M90,0))</f>
        <v>0</v>
      </c>
      <c r="N90" s="119">
        <f>IF($C$4="Neattiecināmās izmaksas",IF('3a+c+n'!$Q90="N",'3a+c+n'!N90,0))</f>
        <v>0</v>
      </c>
      <c r="O90" s="119">
        <f>IF($C$4="Neattiecināmās izmaksas",IF('3a+c+n'!$Q90="N",'3a+c+n'!O90,0))</f>
        <v>0</v>
      </c>
      <c r="P90" s="120">
        <f>IF($C$4="Neattiecināmās izmaksas",IF('3a+c+n'!$Q90="N",'3a+c+n'!P90,0))</f>
        <v>0</v>
      </c>
    </row>
    <row r="91" spans="1:16" x14ac:dyDescent="0.2">
      <c r="A91" s="51">
        <f>IF(P91=0,0,IF(COUNTBLANK(P91)=1,0,COUNTA($P$14:P91)))</f>
        <v>0</v>
      </c>
      <c r="B91" s="24">
        <f>IF($C$4="Neattiecināmās izmaksas",IF('3a+c+n'!$Q91="N",'3a+c+n'!B91,0))</f>
        <v>0</v>
      </c>
      <c r="C91" s="24">
        <f>IF($C$4="Neattiecināmās izmaksas",IF('3a+c+n'!$Q91="N",'3a+c+n'!C91,0))</f>
        <v>0</v>
      </c>
      <c r="D91" s="24">
        <f>IF($C$4="Neattiecināmās izmaksas",IF('3a+c+n'!$Q91="N",'3a+c+n'!D91,0))</f>
        <v>0</v>
      </c>
      <c r="E91" s="46"/>
      <c r="F91" s="65"/>
      <c r="G91" s="119"/>
      <c r="H91" s="119">
        <f>IF($C$4="Neattiecināmās izmaksas",IF('3a+c+n'!$Q91="N",'3a+c+n'!H91,0))</f>
        <v>0</v>
      </c>
      <c r="I91" s="119"/>
      <c r="J91" s="119"/>
      <c r="K91" s="120">
        <f>IF($C$4="Neattiecināmās izmaksas",IF('3a+c+n'!$Q91="N",'3a+c+n'!K91,0))</f>
        <v>0</v>
      </c>
      <c r="L91" s="82">
        <f>IF($C$4="Neattiecināmās izmaksas",IF('3a+c+n'!$Q91="N",'3a+c+n'!L91,0))</f>
        <v>0</v>
      </c>
      <c r="M91" s="119">
        <f>IF($C$4="Neattiecināmās izmaksas",IF('3a+c+n'!$Q91="N",'3a+c+n'!M91,0))</f>
        <v>0</v>
      </c>
      <c r="N91" s="119">
        <f>IF($C$4="Neattiecināmās izmaksas",IF('3a+c+n'!$Q91="N",'3a+c+n'!N91,0))</f>
        <v>0</v>
      </c>
      <c r="O91" s="119">
        <f>IF($C$4="Neattiecināmās izmaksas",IF('3a+c+n'!$Q91="N",'3a+c+n'!O91,0))</f>
        <v>0</v>
      </c>
      <c r="P91" s="120">
        <f>IF($C$4="Neattiecināmās izmaksas",IF('3a+c+n'!$Q91="N",'3a+c+n'!P91,0))</f>
        <v>0</v>
      </c>
    </row>
    <row r="92" spans="1:16" x14ac:dyDescent="0.2">
      <c r="A92" s="51">
        <f>IF(P92=0,0,IF(COUNTBLANK(P92)=1,0,COUNTA($P$14:P92)))</f>
        <v>0</v>
      </c>
      <c r="B92" s="24">
        <f>IF($C$4="Neattiecināmās izmaksas",IF('3a+c+n'!$Q92="N",'3a+c+n'!B92,0))</f>
        <v>0</v>
      </c>
      <c r="C92" s="24">
        <f>IF($C$4="Neattiecināmās izmaksas",IF('3a+c+n'!$Q92="N",'3a+c+n'!C92,0))</f>
        <v>0</v>
      </c>
      <c r="D92" s="24">
        <f>IF($C$4="Neattiecināmās izmaksas",IF('3a+c+n'!$Q92="N",'3a+c+n'!D92,0))</f>
        <v>0</v>
      </c>
      <c r="E92" s="46"/>
      <c r="F92" s="65"/>
      <c r="G92" s="119"/>
      <c r="H92" s="119">
        <f>IF($C$4="Neattiecināmās izmaksas",IF('3a+c+n'!$Q92="N",'3a+c+n'!H92,0))</f>
        <v>0</v>
      </c>
      <c r="I92" s="119"/>
      <c r="J92" s="119"/>
      <c r="K92" s="120">
        <f>IF($C$4="Neattiecināmās izmaksas",IF('3a+c+n'!$Q92="N",'3a+c+n'!K92,0))</f>
        <v>0</v>
      </c>
      <c r="L92" s="82">
        <f>IF($C$4="Neattiecināmās izmaksas",IF('3a+c+n'!$Q92="N",'3a+c+n'!L92,0))</f>
        <v>0</v>
      </c>
      <c r="M92" s="119">
        <f>IF($C$4="Neattiecināmās izmaksas",IF('3a+c+n'!$Q92="N",'3a+c+n'!M92,0))</f>
        <v>0</v>
      </c>
      <c r="N92" s="119">
        <f>IF($C$4="Neattiecināmās izmaksas",IF('3a+c+n'!$Q92="N",'3a+c+n'!N92,0))</f>
        <v>0</v>
      </c>
      <c r="O92" s="119">
        <f>IF($C$4="Neattiecināmās izmaksas",IF('3a+c+n'!$Q92="N",'3a+c+n'!O92,0))</f>
        <v>0</v>
      </c>
      <c r="P92" s="120">
        <f>IF($C$4="Neattiecināmās izmaksas",IF('3a+c+n'!$Q92="N",'3a+c+n'!P92,0))</f>
        <v>0</v>
      </c>
    </row>
    <row r="93" spans="1:16" x14ac:dyDescent="0.2">
      <c r="A93" s="51">
        <f>IF(P93=0,0,IF(COUNTBLANK(P93)=1,0,COUNTA($P$14:P93)))</f>
        <v>0</v>
      </c>
      <c r="B93" s="24">
        <f>IF($C$4="Neattiecināmās izmaksas",IF('3a+c+n'!$Q93="N",'3a+c+n'!B93,0))</f>
        <v>0</v>
      </c>
      <c r="C93" s="24">
        <f>IF($C$4="Neattiecināmās izmaksas",IF('3a+c+n'!$Q93="N",'3a+c+n'!C93,0))</f>
        <v>0</v>
      </c>
      <c r="D93" s="24">
        <f>IF($C$4="Neattiecināmās izmaksas",IF('3a+c+n'!$Q93="N",'3a+c+n'!D93,0))</f>
        <v>0</v>
      </c>
      <c r="E93" s="46"/>
      <c r="F93" s="65"/>
      <c r="G93" s="119"/>
      <c r="H93" s="119">
        <f>IF($C$4="Neattiecināmās izmaksas",IF('3a+c+n'!$Q93="N",'3a+c+n'!H93,0))</f>
        <v>0</v>
      </c>
      <c r="I93" s="119"/>
      <c r="J93" s="119"/>
      <c r="K93" s="120">
        <f>IF($C$4="Neattiecināmās izmaksas",IF('3a+c+n'!$Q93="N",'3a+c+n'!K93,0))</f>
        <v>0</v>
      </c>
      <c r="L93" s="82">
        <f>IF($C$4="Neattiecināmās izmaksas",IF('3a+c+n'!$Q93="N",'3a+c+n'!L93,0))</f>
        <v>0</v>
      </c>
      <c r="M93" s="119">
        <f>IF($C$4="Neattiecināmās izmaksas",IF('3a+c+n'!$Q93="N",'3a+c+n'!M93,0))</f>
        <v>0</v>
      </c>
      <c r="N93" s="119">
        <f>IF($C$4="Neattiecināmās izmaksas",IF('3a+c+n'!$Q93="N",'3a+c+n'!N93,0))</f>
        <v>0</v>
      </c>
      <c r="O93" s="119">
        <f>IF($C$4="Neattiecināmās izmaksas",IF('3a+c+n'!$Q93="N",'3a+c+n'!O93,0))</f>
        <v>0</v>
      </c>
      <c r="P93" s="120">
        <f>IF($C$4="Neattiecināmās izmaksas",IF('3a+c+n'!$Q93="N",'3a+c+n'!P93,0))</f>
        <v>0</v>
      </c>
    </row>
    <row r="94" spans="1:16" x14ac:dyDescent="0.2">
      <c r="A94" s="51">
        <f>IF(P94=0,0,IF(COUNTBLANK(P94)=1,0,COUNTA($P$14:P94)))</f>
        <v>0</v>
      </c>
      <c r="B94" s="24">
        <f>IF($C$4="Neattiecināmās izmaksas",IF('3a+c+n'!$Q94="N",'3a+c+n'!B94,0))</f>
        <v>0</v>
      </c>
      <c r="C94" s="24">
        <f>IF($C$4="Neattiecināmās izmaksas",IF('3a+c+n'!$Q94="N",'3a+c+n'!C94,0))</f>
        <v>0</v>
      </c>
      <c r="D94" s="24">
        <f>IF($C$4="Neattiecināmās izmaksas",IF('3a+c+n'!$Q94="N",'3a+c+n'!D94,0))</f>
        <v>0</v>
      </c>
      <c r="E94" s="46"/>
      <c r="F94" s="65"/>
      <c r="G94" s="119"/>
      <c r="H94" s="119">
        <f>IF($C$4="Neattiecināmās izmaksas",IF('3a+c+n'!$Q94="N",'3a+c+n'!H94,0))</f>
        <v>0</v>
      </c>
      <c r="I94" s="119"/>
      <c r="J94" s="119"/>
      <c r="K94" s="120">
        <f>IF($C$4="Neattiecināmās izmaksas",IF('3a+c+n'!$Q94="N",'3a+c+n'!K94,0))</f>
        <v>0</v>
      </c>
      <c r="L94" s="82">
        <f>IF($C$4="Neattiecināmās izmaksas",IF('3a+c+n'!$Q94="N",'3a+c+n'!L94,0))</f>
        <v>0</v>
      </c>
      <c r="M94" s="119">
        <f>IF($C$4="Neattiecināmās izmaksas",IF('3a+c+n'!$Q94="N",'3a+c+n'!M94,0))</f>
        <v>0</v>
      </c>
      <c r="N94" s="119">
        <f>IF($C$4="Neattiecināmās izmaksas",IF('3a+c+n'!$Q94="N",'3a+c+n'!N94,0))</f>
        <v>0</v>
      </c>
      <c r="O94" s="119">
        <f>IF($C$4="Neattiecināmās izmaksas",IF('3a+c+n'!$Q94="N",'3a+c+n'!O94,0))</f>
        <v>0</v>
      </c>
      <c r="P94" s="120">
        <f>IF($C$4="Neattiecināmās izmaksas",IF('3a+c+n'!$Q94="N",'3a+c+n'!P94,0))</f>
        <v>0</v>
      </c>
    </row>
    <row r="95" spans="1:16" x14ac:dyDescent="0.2">
      <c r="A95" s="51">
        <f>IF(P95=0,0,IF(COUNTBLANK(P95)=1,0,COUNTA($P$14:P95)))</f>
        <v>0</v>
      </c>
      <c r="B95" s="24">
        <f>IF($C$4="Neattiecināmās izmaksas",IF('3a+c+n'!$Q95="N",'3a+c+n'!B95,0))</f>
        <v>0</v>
      </c>
      <c r="C95" s="24">
        <f>IF($C$4="Neattiecināmās izmaksas",IF('3a+c+n'!$Q95="N",'3a+c+n'!C95,0))</f>
        <v>0</v>
      </c>
      <c r="D95" s="24">
        <f>IF($C$4="Neattiecināmās izmaksas",IF('3a+c+n'!$Q95="N",'3a+c+n'!D95,0))</f>
        <v>0</v>
      </c>
      <c r="E95" s="46"/>
      <c r="F95" s="65"/>
      <c r="G95" s="119"/>
      <c r="H95" s="119">
        <f>IF($C$4="Neattiecināmās izmaksas",IF('3a+c+n'!$Q95="N",'3a+c+n'!H95,0))</f>
        <v>0</v>
      </c>
      <c r="I95" s="119"/>
      <c r="J95" s="119"/>
      <c r="K95" s="120">
        <f>IF($C$4="Neattiecināmās izmaksas",IF('3a+c+n'!$Q95="N",'3a+c+n'!K95,0))</f>
        <v>0</v>
      </c>
      <c r="L95" s="82">
        <f>IF($C$4="Neattiecināmās izmaksas",IF('3a+c+n'!$Q95="N",'3a+c+n'!L95,0))</f>
        <v>0</v>
      </c>
      <c r="M95" s="119">
        <f>IF($C$4="Neattiecināmās izmaksas",IF('3a+c+n'!$Q95="N",'3a+c+n'!M95,0))</f>
        <v>0</v>
      </c>
      <c r="N95" s="119">
        <f>IF($C$4="Neattiecināmās izmaksas",IF('3a+c+n'!$Q95="N",'3a+c+n'!N95,0))</f>
        <v>0</v>
      </c>
      <c r="O95" s="119">
        <f>IF($C$4="Neattiecināmās izmaksas",IF('3a+c+n'!$Q95="N",'3a+c+n'!O95,0))</f>
        <v>0</v>
      </c>
      <c r="P95" s="120">
        <f>IF($C$4="Neattiecināmās izmaksas",IF('3a+c+n'!$Q95="N",'3a+c+n'!P95,0))</f>
        <v>0</v>
      </c>
    </row>
    <row r="96" spans="1:16" x14ac:dyDescent="0.2">
      <c r="A96" s="51">
        <f>IF(P96=0,0,IF(COUNTBLANK(P96)=1,0,COUNTA($P$14:P96)))</f>
        <v>0</v>
      </c>
      <c r="B96" s="24">
        <f>IF($C$4="Neattiecināmās izmaksas",IF('3a+c+n'!$Q96="N",'3a+c+n'!B96,0))</f>
        <v>0</v>
      </c>
      <c r="C96" s="24">
        <f>IF($C$4="Neattiecināmās izmaksas",IF('3a+c+n'!$Q96="N",'3a+c+n'!C96,0))</f>
        <v>0</v>
      </c>
      <c r="D96" s="24">
        <f>IF($C$4="Neattiecināmās izmaksas",IF('3a+c+n'!$Q96="N",'3a+c+n'!D96,0))</f>
        <v>0</v>
      </c>
      <c r="E96" s="46"/>
      <c r="F96" s="65"/>
      <c r="G96" s="119"/>
      <c r="H96" s="119">
        <f>IF($C$4="Neattiecināmās izmaksas",IF('3a+c+n'!$Q96="N",'3a+c+n'!H96,0))</f>
        <v>0</v>
      </c>
      <c r="I96" s="119"/>
      <c r="J96" s="119"/>
      <c r="K96" s="120">
        <f>IF($C$4="Neattiecināmās izmaksas",IF('3a+c+n'!$Q96="N",'3a+c+n'!K96,0))</f>
        <v>0</v>
      </c>
      <c r="L96" s="82">
        <f>IF($C$4="Neattiecināmās izmaksas",IF('3a+c+n'!$Q96="N",'3a+c+n'!L96,0))</f>
        <v>0</v>
      </c>
      <c r="M96" s="119">
        <f>IF($C$4="Neattiecināmās izmaksas",IF('3a+c+n'!$Q96="N",'3a+c+n'!M96,0))</f>
        <v>0</v>
      </c>
      <c r="N96" s="119">
        <f>IF($C$4="Neattiecināmās izmaksas",IF('3a+c+n'!$Q96="N",'3a+c+n'!N96,0))</f>
        <v>0</v>
      </c>
      <c r="O96" s="119">
        <f>IF($C$4="Neattiecināmās izmaksas",IF('3a+c+n'!$Q96="N",'3a+c+n'!O96,0))</f>
        <v>0</v>
      </c>
      <c r="P96" s="120">
        <f>IF($C$4="Neattiecināmās izmaksas",IF('3a+c+n'!$Q96="N",'3a+c+n'!P96,0))</f>
        <v>0</v>
      </c>
    </row>
    <row r="97" spans="1:16" x14ac:dyDescent="0.2">
      <c r="A97" s="51">
        <f>IF(P97=0,0,IF(COUNTBLANK(P97)=1,0,COUNTA($P$14:P97)))</f>
        <v>0</v>
      </c>
      <c r="B97" s="24">
        <f>IF($C$4="Neattiecināmās izmaksas",IF('3a+c+n'!$Q97="N",'3a+c+n'!B97,0))</f>
        <v>0</v>
      </c>
      <c r="C97" s="24">
        <f>IF($C$4="Neattiecināmās izmaksas",IF('3a+c+n'!$Q97="N",'3a+c+n'!C97,0))</f>
        <v>0</v>
      </c>
      <c r="D97" s="24">
        <f>IF($C$4="Neattiecināmās izmaksas",IF('3a+c+n'!$Q97="N",'3a+c+n'!D97,0))</f>
        <v>0</v>
      </c>
      <c r="E97" s="46"/>
      <c r="F97" s="65"/>
      <c r="G97" s="119"/>
      <c r="H97" s="119">
        <f>IF($C$4="Neattiecināmās izmaksas",IF('3a+c+n'!$Q97="N",'3a+c+n'!H97,0))</f>
        <v>0</v>
      </c>
      <c r="I97" s="119"/>
      <c r="J97" s="119"/>
      <c r="K97" s="120">
        <f>IF($C$4="Neattiecināmās izmaksas",IF('3a+c+n'!$Q97="N",'3a+c+n'!K97,0))</f>
        <v>0</v>
      </c>
      <c r="L97" s="82">
        <f>IF($C$4="Neattiecināmās izmaksas",IF('3a+c+n'!$Q97="N",'3a+c+n'!L97,0))</f>
        <v>0</v>
      </c>
      <c r="M97" s="119">
        <f>IF($C$4="Neattiecināmās izmaksas",IF('3a+c+n'!$Q97="N",'3a+c+n'!M97,0))</f>
        <v>0</v>
      </c>
      <c r="N97" s="119">
        <f>IF($C$4="Neattiecināmās izmaksas",IF('3a+c+n'!$Q97="N",'3a+c+n'!N97,0))</f>
        <v>0</v>
      </c>
      <c r="O97" s="119">
        <f>IF($C$4="Neattiecināmās izmaksas",IF('3a+c+n'!$Q97="N",'3a+c+n'!O97,0))</f>
        <v>0</v>
      </c>
      <c r="P97" s="120">
        <f>IF($C$4="Neattiecināmās izmaksas",IF('3a+c+n'!$Q97="N",'3a+c+n'!P97,0))</f>
        <v>0</v>
      </c>
    </row>
    <row r="98" spans="1:16" x14ac:dyDescent="0.2">
      <c r="A98" s="51">
        <f>IF(P98=0,0,IF(COUNTBLANK(P98)=1,0,COUNTA($P$14:P98)))</f>
        <v>0</v>
      </c>
      <c r="B98" s="24">
        <f>IF($C$4="Neattiecināmās izmaksas",IF('3a+c+n'!$Q98="N",'3a+c+n'!B98,0))</f>
        <v>0</v>
      </c>
      <c r="C98" s="24">
        <f>IF($C$4="Neattiecināmās izmaksas",IF('3a+c+n'!$Q98="N",'3a+c+n'!C98,0))</f>
        <v>0</v>
      </c>
      <c r="D98" s="24">
        <f>IF($C$4="Neattiecināmās izmaksas",IF('3a+c+n'!$Q98="N",'3a+c+n'!D98,0))</f>
        <v>0</v>
      </c>
      <c r="E98" s="46"/>
      <c r="F98" s="65"/>
      <c r="G98" s="119"/>
      <c r="H98" s="119">
        <f>IF($C$4="Neattiecināmās izmaksas",IF('3a+c+n'!$Q98="N",'3a+c+n'!H98,0))</f>
        <v>0</v>
      </c>
      <c r="I98" s="119"/>
      <c r="J98" s="119"/>
      <c r="K98" s="120">
        <f>IF($C$4="Neattiecināmās izmaksas",IF('3a+c+n'!$Q98="N",'3a+c+n'!K98,0))</f>
        <v>0</v>
      </c>
      <c r="L98" s="82">
        <f>IF($C$4="Neattiecināmās izmaksas",IF('3a+c+n'!$Q98="N",'3a+c+n'!L98,0))</f>
        <v>0</v>
      </c>
      <c r="M98" s="119">
        <f>IF($C$4="Neattiecināmās izmaksas",IF('3a+c+n'!$Q98="N",'3a+c+n'!M98,0))</f>
        <v>0</v>
      </c>
      <c r="N98" s="119">
        <f>IF($C$4="Neattiecināmās izmaksas",IF('3a+c+n'!$Q98="N",'3a+c+n'!N98,0))</f>
        <v>0</v>
      </c>
      <c r="O98" s="119">
        <f>IF($C$4="Neattiecināmās izmaksas",IF('3a+c+n'!$Q98="N",'3a+c+n'!O98,0))</f>
        <v>0</v>
      </c>
      <c r="P98" s="120">
        <f>IF($C$4="Neattiecināmās izmaksas",IF('3a+c+n'!$Q98="N",'3a+c+n'!P98,0))</f>
        <v>0</v>
      </c>
    </row>
    <row r="99" spans="1:16" x14ac:dyDescent="0.2">
      <c r="A99" s="51">
        <f>IF(P99=0,0,IF(COUNTBLANK(P99)=1,0,COUNTA($P$14:P99)))</f>
        <v>0</v>
      </c>
      <c r="B99" s="24">
        <f>IF($C$4="Neattiecināmās izmaksas",IF('3a+c+n'!$Q99="N",'3a+c+n'!B99,0))</f>
        <v>0</v>
      </c>
      <c r="C99" s="24">
        <f>IF($C$4="Neattiecināmās izmaksas",IF('3a+c+n'!$Q99="N",'3a+c+n'!C99,0))</f>
        <v>0</v>
      </c>
      <c r="D99" s="24">
        <f>IF($C$4="Neattiecināmās izmaksas",IF('3a+c+n'!$Q99="N",'3a+c+n'!D99,0))</f>
        <v>0</v>
      </c>
      <c r="E99" s="46"/>
      <c r="F99" s="65"/>
      <c r="G99" s="119"/>
      <c r="H99" s="119">
        <f>IF($C$4="Neattiecināmās izmaksas",IF('3a+c+n'!$Q99="N",'3a+c+n'!H99,0))</f>
        <v>0</v>
      </c>
      <c r="I99" s="119"/>
      <c r="J99" s="119"/>
      <c r="K99" s="120">
        <f>IF($C$4="Neattiecināmās izmaksas",IF('3a+c+n'!$Q99="N",'3a+c+n'!K99,0))</f>
        <v>0</v>
      </c>
      <c r="L99" s="82">
        <f>IF($C$4="Neattiecināmās izmaksas",IF('3a+c+n'!$Q99="N",'3a+c+n'!L99,0))</f>
        <v>0</v>
      </c>
      <c r="M99" s="119">
        <f>IF($C$4="Neattiecināmās izmaksas",IF('3a+c+n'!$Q99="N",'3a+c+n'!M99,0))</f>
        <v>0</v>
      </c>
      <c r="N99" s="119">
        <f>IF($C$4="Neattiecināmās izmaksas",IF('3a+c+n'!$Q99="N",'3a+c+n'!N99,0))</f>
        <v>0</v>
      </c>
      <c r="O99" s="119">
        <f>IF($C$4="Neattiecināmās izmaksas",IF('3a+c+n'!$Q99="N",'3a+c+n'!O99,0))</f>
        <v>0</v>
      </c>
      <c r="P99" s="120">
        <f>IF($C$4="Neattiecināmās izmaksas",IF('3a+c+n'!$Q99="N",'3a+c+n'!P99,0))</f>
        <v>0</v>
      </c>
    </row>
    <row r="100" spans="1:16" x14ac:dyDescent="0.2">
      <c r="A100" s="51">
        <f>IF(P100=0,0,IF(COUNTBLANK(P100)=1,0,COUNTA($P$14:P100)))</f>
        <v>0</v>
      </c>
      <c r="B100" s="24">
        <f>IF($C$4="Neattiecināmās izmaksas",IF('3a+c+n'!$Q100="N",'3a+c+n'!B100,0))</f>
        <v>0</v>
      </c>
      <c r="C100" s="24">
        <f>IF($C$4="Neattiecināmās izmaksas",IF('3a+c+n'!$Q100="N",'3a+c+n'!C100,0))</f>
        <v>0</v>
      </c>
      <c r="D100" s="24">
        <f>IF($C$4="Neattiecināmās izmaksas",IF('3a+c+n'!$Q100="N",'3a+c+n'!D100,0))</f>
        <v>0</v>
      </c>
      <c r="E100" s="46"/>
      <c r="F100" s="65"/>
      <c r="G100" s="119"/>
      <c r="H100" s="119">
        <f>IF($C$4="Neattiecināmās izmaksas",IF('3a+c+n'!$Q100="N",'3a+c+n'!H100,0))</f>
        <v>0</v>
      </c>
      <c r="I100" s="119"/>
      <c r="J100" s="119"/>
      <c r="K100" s="120">
        <f>IF($C$4="Neattiecināmās izmaksas",IF('3a+c+n'!$Q100="N",'3a+c+n'!K100,0))</f>
        <v>0</v>
      </c>
      <c r="L100" s="82">
        <f>IF($C$4="Neattiecināmās izmaksas",IF('3a+c+n'!$Q100="N",'3a+c+n'!L100,0))</f>
        <v>0</v>
      </c>
      <c r="M100" s="119">
        <f>IF($C$4="Neattiecināmās izmaksas",IF('3a+c+n'!$Q100="N",'3a+c+n'!M100,0))</f>
        <v>0</v>
      </c>
      <c r="N100" s="119">
        <f>IF($C$4="Neattiecināmās izmaksas",IF('3a+c+n'!$Q100="N",'3a+c+n'!N100,0))</f>
        <v>0</v>
      </c>
      <c r="O100" s="119">
        <f>IF($C$4="Neattiecināmās izmaksas",IF('3a+c+n'!$Q100="N",'3a+c+n'!O100,0))</f>
        <v>0</v>
      </c>
      <c r="P100" s="120">
        <f>IF($C$4="Neattiecināmās izmaksas",IF('3a+c+n'!$Q100="N",'3a+c+n'!P100,0))</f>
        <v>0</v>
      </c>
    </row>
    <row r="101" spans="1:16" x14ac:dyDescent="0.2">
      <c r="A101" s="51">
        <f>IF(P101=0,0,IF(COUNTBLANK(P101)=1,0,COUNTA($P$14:P101)))</f>
        <v>0</v>
      </c>
      <c r="B101" s="24">
        <f>IF($C$4="Neattiecināmās izmaksas",IF('3a+c+n'!$Q101="N",'3a+c+n'!B101,0))</f>
        <v>0</v>
      </c>
      <c r="C101" s="24">
        <f>IF($C$4="Neattiecināmās izmaksas",IF('3a+c+n'!$Q101="N",'3a+c+n'!C101,0))</f>
        <v>0</v>
      </c>
      <c r="D101" s="24">
        <f>IF($C$4="Neattiecināmās izmaksas",IF('3a+c+n'!$Q101="N",'3a+c+n'!D101,0))</f>
        <v>0</v>
      </c>
      <c r="E101" s="46"/>
      <c r="F101" s="65"/>
      <c r="G101" s="119"/>
      <c r="H101" s="119">
        <f>IF($C$4="Neattiecināmās izmaksas",IF('3a+c+n'!$Q101="N",'3a+c+n'!H101,0))</f>
        <v>0</v>
      </c>
      <c r="I101" s="119"/>
      <c r="J101" s="119"/>
      <c r="K101" s="120">
        <f>IF($C$4="Neattiecināmās izmaksas",IF('3a+c+n'!$Q101="N",'3a+c+n'!K101,0))</f>
        <v>0</v>
      </c>
      <c r="L101" s="82">
        <f>IF($C$4="Neattiecināmās izmaksas",IF('3a+c+n'!$Q101="N",'3a+c+n'!L101,0))</f>
        <v>0</v>
      </c>
      <c r="M101" s="119">
        <f>IF($C$4="Neattiecināmās izmaksas",IF('3a+c+n'!$Q101="N",'3a+c+n'!M101,0))</f>
        <v>0</v>
      </c>
      <c r="N101" s="119">
        <f>IF($C$4="Neattiecināmās izmaksas",IF('3a+c+n'!$Q101="N",'3a+c+n'!N101,0))</f>
        <v>0</v>
      </c>
      <c r="O101" s="119">
        <f>IF($C$4="Neattiecināmās izmaksas",IF('3a+c+n'!$Q101="N",'3a+c+n'!O101,0))</f>
        <v>0</v>
      </c>
      <c r="P101" s="120">
        <f>IF($C$4="Neattiecināmās izmaksas",IF('3a+c+n'!$Q101="N",'3a+c+n'!P101,0))</f>
        <v>0</v>
      </c>
    </row>
    <row r="102" spans="1:16" x14ac:dyDescent="0.2">
      <c r="A102" s="51">
        <f>IF(P102=0,0,IF(COUNTBLANK(P102)=1,0,COUNTA($P$14:P102)))</f>
        <v>0</v>
      </c>
      <c r="B102" s="24">
        <f>IF($C$4="Neattiecināmās izmaksas",IF('3a+c+n'!$Q102="N",'3a+c+n'!B102,0))</f>
        <v>0</v>
      </c>
      <c r="C102" s="24">
        <f>IF($C$4="Neattiecināmās izmaksas",IF('3a+c+n'!$Q102="N",'3a+c+n'!C102,0))</f>
        <v>0</v>
      </c>
      <c r="D102" s="24">
        <f>IF($C$4="Neattiecināmās izmaksas",IF('3a+c+n'!$Q102="N",'3a+c+n'!D102,0))</f>
        <v>0</v>
      </c>
      <c r="E102" s="46"/>
      <c r="F102" s="65"/>
      <c r="G102" s="119"/>
      <c r="H102" s="119">
        <f>IF($C$4="Neattiecināmās izmaksas",IF('3a+c+n'!$Q102="N",'3a+c+n'!H102,0))</f>
        <v>0</v>
      </c>
      <c r="I102" s="119"/>
      <c r="J102" s="119"/>
      <c r="K102" s="120">
        <f>IF($C$4="Neattiecināmās izmaksas",IF('3a+c+n'!$Q102="N",'3a+c+n'!K102,0))</f>
        <v>0</v>
      </c>
      <c r="L102" s="82">
        <f>IF($C$4="Neattiecināmās izmaksas",IF('3a+c+n'!$Q102="N",'3a+c+n'!L102,0))</f>
        <v>0</v>
      </c>
      <c r="M102" s="119">
        <f>IF($C$4="Neattiecināmās izmaksas",IF('3a+c+n'!$Q102="N",'3a+c+n'!M102,0))</f>
        <v>0</v>
      </c>
      <c r="N102" s="119">
        <f>IF($C$4="Neattiecināmās izmaksas",IF('3a+c+n'!$Q102="N",'3a+c+n'!N102,0))</f>
        <v>0</v>
      </c>
      <c r="O102" s="119">
        <f>IF($C$4="Neattiecināmās izmaksas",IF('3a+c+n'!$Q102="N",'3a+c+n'!O102,0))</f>
        <v>0</v>
      </c>
      <c r="P102" s="120">
        <f>IF($C$4="Neattiecināmās izmaksas",IF('3a+c+n'!$Q102="N",'3a+c+n'!P102,0))</f>
        <v>0</v>
      </c>
    </row>
    <row r="103" spans="1:16" x14ac:dyDescent="0.2">
      <c r="A103" s="51">
        <f>IF(P103=0,0,IF(COUNTBLANK(P103)=1,0,COUNTA($P$14:P103)))</f>
        <v>0</v>
      </c>
      <c r="B103" s="24">
        <f>IF($C$4="Neattiecināmās izmaksas",IF('3a+c+n'!$Q103="N",'3a+c+n'!B103,0))</f>
        <v>0</v>
      </c>
      <c r="C103" s="24">
        <f>IF($C$4="Neattiecināmās izmaksas",IF('3a+c+n'!$Q103="N",'3a+c+n'!C103,0))</f>
        <v>0</v>
      </c>
      <c r="D103" s="24">
        <f>IF($C$4="Neattiecināmās izmaksas",IF('3a+c+n'!$Q103="N",'3a+c+n'!D103,0))</f>
        <v>0</v>
      </c>
      <c r="E103" s="46"/>
      <c r="F103" s="65"/>
      <c r="G103" s="119"/>
      <c r="H103" s="119">
        <f>IF($C$4="Neattiecināmās izmaksas",IF('3a+c+n'!$Q103="N",'3a+c+n'!H103,0))</f>
        <v>0</v>
      </c>
      <c r="I103" s="119"/>
      <c r="J103" s="119"/>
      <c r="K103" s="120">
        <f>IF($C$4="Neattiecināmās izmaksas",IF('3a+c+n'!$Q103="N",'3a+c+n'!K103,0))</f>
        <v>0</v>
      </c>
      <c r="L103" s="82">
        <f>IF($C$4="Neattiecināmās izmaksas",IF('3a+c+n'!$Q103="N",'3a+c+n'!L103,0))</f>
        <v>0</v>
      </c>
      <c r="M103" s="119">
        <f>IF($C$4="Neattiecināmās izmaksas",IF('3a+c+n'!$Q103="N",'3a+c+n'!M103,0))</f>
        <v>0</v>
      </c>
      <c r="N103" s="119">
        <f>IF($C$4="Neattiecināmās izmaksas",IF('3a+c+n'!$Q103="N",'3a+c+n'!N103,0))</f>
        <v>0</v>
      </c>
      <c r="O103" s="119">
        <f>IF($C$4="Neattiecināmās izmaksas",IF('3a+c+n'!$Q103="N",'3a+c+n'!O103,0))</f>
        <v>0</v>
      </c>
      <c r="P103" s="120">
        <f>IF($C$4="Neattiecināmās izmaksas",IF('3a+c+n'!$Q103="N",'3a+c+n'!P103,0))</f>
        <v>0</v>
      </c>
    </row>
    <row r="104" spans="1:16" x14ac:dyDescent="0.2">
      <c r="A104" s="51">
        <f>IF(P104=0,0,IF(COUNTBLANK(P104)=1,0,COUNTA($P$14:P104)))</f>
        <v>0</v>
      </c>
      <c r="B104" s="24">
        <f>IF($C$4="Neattiecināmās izmaksas",IF('3a+c+n'!$Q104="N",'3a+c+n'!B104,0))</f>
        <v>0</v>
      </c>
      <c r="C104" s="24">
        <f>IF($C$4="Neattiecināmās izmaksas",IF('3a+c+n'!$Q104="N",'3a+c+n'!C104,0))</f>
        <v>0</v>
      </c>
      <c r="D104" s="24">
        <f>IF($C$4="Neattiecināmās izmaksas",IF('3a+c+n'!$Q104="N",'3a+c+n'!D104,0))</f>
        <v>0</v>
      </c>
      <c r="E104" s="46"/>
      <c r="F104" s="65"/>
      <c r="G104" s="119"/>
      <c r="H104" s="119">
        <f>IF($C$4="Neattiecināmās izmaksas",IF('3a+c+n'!$Q104="N",'3a+c+n'!H104,0))</f>
        <v>0</v>
      </c>
      <c r="I104" s="119"/>
      <c r="J104" s="119"/>
      <c r="K104" s="120">
        <f>IF($C$4="Neattiecināmās izmaksas",IF('3a+c+n'!$Q104="N",'3a+c+n'!K104,0))</f>
        <v>0</v>
      </c>
      <c r="L104" s="82">
        <f>IF($C$4="Neattiecināmās izmaksas",IF('3a+c+n'!$Q104="N",'3a+c+n'!L104,0))</f>
        <v>0</v>
      </c>
      <c r="M104" s="119">
        <f>IF($C$4="Neattiecināmās izmaksas",IF('3a+c+n'!$Q104="N",'3a+c+n'!M104,0))</f>
        <v>0</v>
      </c>
      <c r="N104" s="119">
        <f>IF($C$4="Neattiecināmās izmaksas",IF('3a+c+n'!$Q104="N",'3a+c+n'!N104,0))</f>
        <v>0</v>
      </c>
      <c r="O104" s="119">
        <f>IF($C$4="Neattiecināmās izmaksas",IF('3a+c+n'!$Q104="N",'3a+c+n'!O104,0))</f>
        <v>0</v>
      </c>
      <c r="P104" s="120">
        <f>IF($C$4="Neattiecināmās izmaksas",IF('3a+c+n'!$Q104="N",'3a+c+n'!P104,0))</f>
        <v>0</v>
      </c>
    </row>
    <row r="105" spans="1:16" x14ac:dyDescent="0.2">
      <c r="A105" s="51">
        <f>IF(P105=0,0,IF(COUNTBLANK(P105)=1,0,COUNTA($P$14:P105)))</f>
        <v>0</v>
      </c>
      <c r="B105" s="24">
        <f>IF($C$4="Neattiecināmās izmaksas",IF('3a+c+n'!$Q105="N",'3a+c+n'!B105,0))</f>
        <v>0</v>
      </c>
      <c r="C105" s="24">
        <f>IF($C$4="Neattiecināmās izmaksas",IF('3a+c+n'!$Q105="N",'3a+c+n'!C105,0))</f>
        <v>0</v>
      </c>
      <c r="D105" s="24">
        <f>IF($C$4="Neattiecināmās izmaksas",IF('3a+c+n'!$Q105="N",'3a+c+n'!D105,0))</f>
        <v>0</v>
      </c>
      <c r="E105" s="46"/>
      <c r="F105" s="65"/>
      <c r="G105" s="119"/>
      <c r="H105" s="119">
        <f>IF($C$4="Neattiecināmās izmaksas",IF('3a+c+n'!$Q105="N",'3a+c+n'!H105,0))</f>
        <v>0</v>
      </c>
      <c r="I105" s="119"/>
      <c r="J105" s="119"/>
      <c r="K105" s="120">
        <f>IF($C$4="Neattiecināmās izmaksas",IF('3a+c+n'!$Q105="N",'3a+c+n'!K105,0))</f>
        <v>0</v>
      </c>
      <c r="L105" s="82">
        <f>IF($C$4="Neattiecināmās izmaksas",IF('3a+c+n'!$Q105="N",'3a+c+n'!L105,0))</f>
        <v>0</v>
      </c>
      <c r="M105" s="119">
        <f>IF($C$4="Neattiecināmās izmaksas",IF('3a+c+n'!$Q105="N",'3a+c+n'!M105,0))</f>
        <v>0</v>
      </c>
      <c r="N105" s="119">
        <f>IF($C$4="Neattiecināmās izmaksas",IF('3a+c+n'!$Q105="N",'3a+c+n'!N105,0))</f>
        <v>0</v>
      </c>
      <c r="O105" s="119">
        <f>IF($C$4="Neattiecināmās izmaksas",IF('3a+c+n'!$Q105="N",'3a+c+n'!O105,0))</f>
        <v>0</v>
      </c>
      <c r="P105" s="120">
        <f>IF($C$4="Neattiecināmās izmaksas",IF('3a+c+n'!$Q105="N",'3a+c+n'!P105,0))</f>
        <v>0</v>
      </c>
    </row>
    <row r="106" spans="1:16" x14ac:dyDescent="0.2">
      <c r="A106" s="51">
        <f>IF(P106=0,0,IF(COUNTBLANK(P106)=1,0,COUNTA($P$14:P106)))</f>
        <v>0</v>
      </c>
      <c r="B106" s="24">
        <f>IF($C$4="Neattiecināmās izmaksas",IF('3a+c+n'!$Q106="N",'3a+c+n'!B106,0))</f>
        <v>0</v>
      </c>
      <c r="C106" s="24">
        <f>IF($C$4="Neattiecināmās izmaksas",IF('3a+c+n'!$Q106="N",'3a+c+n'!C106,0))</f>
        <v>0</v>
      </c>
      <c r="D106" s="24">
        <f>IF($C$4="Neattiecināmās izmaksas",IF('3a+c+n'!$Q106="N",'3a+c+n'!D106,0))</f>
        <v>0</v>
      </c>
      <c r="E106" s="46"/>
      <c r="F106" s="65"/>
      <c r="G106" s="119"/>
      <c r="H106" s="119">
        <f>IF($C$4="Neattiecināmās izmaksas",IF('3a+c+n'!$Q106="N",'3a+c+n'!H106,0))</f>
        <v>0</v>
      </c>
      <c r="I106" s="119"/>
      <c r="J106" s="119"/>
      <c r="K106" s="120">
        <f>IF($C$4="Neattiecināmās izmaksas",IF('3a+c+n'!$Q106="N",'3a+c+n'!K106,0))</f>
        <v>0</v>
      </c>
      <c r="L106" s="82">
        <f>IF($C$4="Neattiecināmās izmaksas",IF('3a+c+n'!$Q106="N",'3a+c+n'!L106,0))</f>
        <v>0</v>
      </c>
      <c r="M106" s="119">
        <f>IF($C$4="Neattiecināmās izmaksas",IF('3a+c+n'!$Q106="N",'3a+c+n'!M106,0))</f>
        <v>0</v>
      </c>
      <c r="N106" s="119">
        <f>IF($C$4="Neattiecināmās izmaksas",IF('3a+c+n'!$Q106="N",'3a+c+n'!N106,0))</f>
        <v>0</v>
      </c>
      <c r="O106" s="119">
        <f>IF($C$4="Neattiecināmās izmaksas",IF('3a+c+n'!$Q106="N",'3a+c+n'!O106,0))</f>
        <v>0</v>
      </c>
      <c r="P106" s="120">
        <f>IF($C$4="Neattiecināmās izmaksas",IF('3a+c+n'!$Q106="N",'3a+c+n'!P106,0))</f>
        <v>0</v>
      </c>
    </row>
    <row r="107" spans="1:16" x14ac:dyDescent="0.2">
      <c r="A107" s="51">
        <f>IF(P107=0,0,IF(COUNTBLANK(P107)=1,0,COUNTA($P$14:P107)))</f>
        <v>0</v>
      </c>
      <c r="B107" s="24">
        <f>IF($C$4="Neattiecināmās izmaksas",IF('3a+c+n'!$Q107="N",'3a+c+n'!B107,0))</f>
        <v>0</v>
      </c>
      <c r="C107" s="24">
        <f>IF($C$4="Neattiecināmās izmaksas",IF('3a+c+n'!$Q107="N",'3a+c+n'!C107,0))</f>
        <v>0</v>
      </c>
      <c r="D107" s="24">
        <f>IF($C$4="Neattiecināmās izmaksas",IF('3a+c+n'!$Q107="N",'3a+c+n'!D107,0))</f>
        <v>0</v>
      </c>
      <c r="E107" s="46"/>
      <c r="F107" s="65"/>
      <c r="G107" s="119"/>
      <c r="H107" s="119">
        <f>IF($C$4="Neattiecināmās izmaksas",IF('3a+c+n'!$Q107="N",'3a+c+n'!H107,0))</f>
        <v>0</v>
      </c>
      <c r="I107" s="119"/>
      <c r="J107" s="119"/>
      <c r="K107" s="120">
        <f>IF($C$4="Neattiecināmās izmaksas",IF('3a+c+n'!$Q107="N",'3a+c+n'!K107,0))</f>
        <v>0</v>
      </c>
      <c r="L107" s="82">
        <f>IF($C$4="Neattiecināmās izmaksas",IF('3a+c+n'!$Q107="N",'3a+c+n'!L107,0))</f>
        <v>0</v>
      </c>
      <c r="M107" s="119">
        <f>IF($C$4="Neattiecināmās izmaksas",IF('3a+c+n'!$Q107="N",'3a+c+n'!M107,0))</f>
        <v>0</v>
      </c>
      <c r="N107" s="119">
        <f>IF($C$4="Neattiecināmās izmaksas",IF('3a+c+n'!$Q107="N",'3a+c+n'!N107,0))</f>
        <v>0</v>
      </c>
      <c r="O107" s="119">
        <f>IF($C$4="Neattiecināmās izmaksas",IF('3a+c+n'!$Q107="N",'3a+c+n'!O107,0))</f>
        <v>0</v>
      </c>
      <c r="P107" s="120">
        <f>IF($C$4="Neattiecināmās izmaksas",IF('3a+c+n'!$Q107="N",'3a+c+n'!P107,0))</f>
        <v>0</v>
      </c>
    </row>
    <row r="108" spans="1:16" x14ac:dyDescent="0.2">
      <c r="A108" s="51">
        <f>IF(P108=0,0,IF(COUNTBLANK(P108)=1,0,COUNTA($P$14:P108)))</f>
        <v>0</v>
      </c>
      <c r="B108" s="24">
        <f>IF($C$4="Neattiecināmās izmaksas",IF('3a+c+n'!$Q108="N",'3a+c+n'!B108,0))</f>
        <v>0</v>
      </c>
      <c r="C108" s="24">
        <f>IF($C$4="Neattiecināmās izmaksas",IF('3a+c+n'!$Q108="N",'3a+c+n'!C108,0))</f>
        <v>0</v>
      </c>
      <c r="D108" s="24">
        <f>IF($C$4="Neattiecināmās izmaksas",IF('3a+c+n'!$Q108="N",'3a+c+n'!D108,0))</f>
        <v>0</v>
      </c>
      <c r="E108" s="46"/>
      <c r="F108" s="65"/>
      <c r="G108" s="119"/>
      <c r="H108" s="119">
        <f>IF($C$4="Neattiecināmās izmaksas",IF('3a+c+n'!$Q108="N",'3a+c+n'!H108,0))</f>
        <v>0</v>
      </c>
      <c r="I108" s="119"/>
      <c r="J108" s="119"/>
      <c r="K108" s="120">
        <f>IF($C$4="Neattiecināmās izmaksas",IF('3a+c+n'!$Q108="N",'3a+c+n'!K108,0))</f>
        <v>0</v>
      </c>
      <c r="L108" s="82">
        <f>IF($C$4="Neattiecināmās izmaksas",IF('3a+c+n'!$Q108="N",'3a+c+n'!L108,0))</f>
        <v>0</v>
      </c>
      <c r="M108" s="119">
        <f>IF($C$4="Neattiecināmās izmaksas",IF('3a+c+n'!$Q108="N",'3a+c+n'!M108,0))</f>
        <v>0</v>
      </c>
      <c r="N108" s="119">
        <f>IF($C$4="Neattiecināmās izmaksas",IF('3a+c+n'!$Q108="N",'3a+c+n'!N108,0))</f>
        <v>0</v>
      </c>
      <c r="O108" s="119">
        <f>IF($C$4="Neattiecināmās izmaksas",IF('3a+c+n'!$Q108="N",'3a+c+n'!O108,0))</f>
        <v>0</v>
      </c>
      <c r="P108" s="120">
        <f>IF($C$4="Neattiecināmās izmaksas",IF('3a+c+n'!$Q108="N",'3a+c+n'!P108,0))</f>
        <v>0</v>
      </c>
    </row>
    <row r="109" spans="1:16" x14ac:dyDescent="0.2">
      <c r="A109" s="51">
        <f>IF(P109=0,0,IF(COUNTBLANK(P109)=1,0,COUNTA($P$14:P109)))</f>
        <v>0</v>
      </c>
      <c r="B109" s="24">
        <f>IF($C$4="Neattiecināmās izmaksas",IF('3a+c+n'!$Q109="N",'3a+c+n'!B109,0))</f>
        <v>0</v>
      </c>
      <c r="C109" s="24">
        <f>IF($C$4="Neattiecināmās izmaksas",IF('3a+c+n'!$Q109="N",'3a+c+n'!C109,0))</f>
        <v>0</v>
      </c>
      <c r="D109" s="24">
        <f>IF($C$4="Neattiecināmās izmaksas",IF('3a+c+n'!$Q109="N",'3a+c+n'!D109,0))</f>
        <v>0</v>
      </c>
      <c r="E109" s="46"/>
      <c r="F109" s="65"/>
      <c r="G109" s="119"/>
      <c r="H109" s="119">
        <f>IF($C$4="Neattiecināmās izmaksas",IF('3a+c+n'!$Q109="N",'3a+c+n'!H109,0))</f>
        <v>0</v>
      </c>
      <c r="I109" s="119"/>
      <c r="J109" s="119"/>
      <c r="K109" s="120">
        <f>IF($C$4="Neattiecināmās izmaksas",IF('3a+c+n'!$Q109="N",'3a+c+n'!K109,0))</f>
        <v>0</v>
      </c>
      <c r="L109" s="82">
        <f>IF($C$4="Neattiecināmās izmaksas",IF('3a+c+n'!$Q109="N",'3a+c+n'!L109,0))</f>
        <v>0</v>
      </c>
      <c r="M109" s="119">
        <f>IF($C$4="Neattiecināmās izmaksas",IF('3a+c+n'!$Q109="N",'3a+c+n'!M109,0))</f>
        <v>0</v>
      </c>
      <c r="N109" s="119">
        <f>IF($C$4="Neattiecināmās izmaksas",IF('3a+c+n'!$Q109="N",'3a+c+n'!N109,0))</f>
        <v>0</v>
      </c>
      <c r="O109" s="119">
        <f>IF($C$4="Neattiecināmās izmaksas",IF('3a+c+n'!$Q109="N",'3a+c+n'!O109,0))</f>
        <v>0</v>
      </c>
      <c r="P109" s="120">
        <f>IF($C$4="Neattiecināmās izmaksas",IF('3a+c+n'!$Q109="N",'3a+c+n'!P109,0))</f>
        <v>0</v>
      </c>
    </row>
    <row r="110" spans="1:16" x14ac:dyDescent="0.2">
      <c r="A110" s="51">
        <f>IF(P110=0,0,IF(COUNTBLANK(P110)=1,0,COUNTA($P$14:P110)))</f>
        <v>0</v>
      </c>
      <c r="B110" s="24">
        <f>IF($C$4="Neattiecināmās izmaksas",IF('3a+c+n'!$Q110="N",'3a+c+n'!B110,0))</f>
        <v>0</v>
      </c>
      <c r="C110" s="24">
        <f>IF($C$4="Neattiecināmās izmaksas",IF('3a+c+n'!$Q110="N",'3a+c+n'!C110,0))</f>
        <v>0</v>
      </c>
      <c r="D110" s="24">
        <f>IF($C$4="Neattiecināmās izmaksas",IF('3a+c+n'!$Q110="N",'3a+c+n'!D110,0))</f>
        <v>0</v>
      </c>
      <c r="E110" s="46"/>
      <c r="F110" s="65"/>
      <c r="G110" s="119"/>
      <c r="H110" s="119">
        <f>IF($C$4="Neattiecināmās izmaksas",IF('3a+c+n'!$Q110="N",'3a+c+n'!H110,0))</f>
        <v>0</v>
      </c>
      <c r="I110" s="119"/>
      <c r="J110" s="119"/>
      <c r="K110" s="120">
        <f>IF($C$4="Neattiecināmās izmaksas",IF('3a+c+n'!$Q110="N",'3a+c+n'!K110,0))</f>
        <v>0</v>
      </c>
      <c r="L110" s="82">
        <f>IF($C$4="Neattiecināmās izmaksas",IF('3a+c+n'!$Q110="N",'3a+c+n'!L110,0))</f>
        <v>0</v>
      </c>
      <c r="M110" s="119">
        <f>IF($C$4="Neattiecināmās izmaksas",IF('3a+c+n'!$Q110="N",'3a+c+n'!M110,0))</f>
        <v>0</v>
      </c>
      <c r="N110" s="119">
        <f>IF($C$4="Neattiecināmās izmaksas",IF('3a+c+n'!$Q110="N",'3a+c+n'!N110,0))</f>
        <v>0</v>
      </c>
      <c r="O110" s="119">
        <f>IF($C$4="Neattiecināmās izmaksas",IF('3a+c+n'!$Q110="N",'3a+c+n'!O110,0))</f>
        <v>0</v>
      </c>
      <c r="P110" s="120">
        <f>IF($C$4="Neattiecināmās izmaksas",IF('3a+c+n'!$Q110="N",'3a+c+n'!P110,0))</f>
        <v>0</v>
      </c>
    </row>
    <row r="111" spans="1:16" x14ac:dyDescent="0.2">
      <c r="A111" s="51">
        <f>IF(P111=0,0,IF(COUNTBLANK(P111)=1,0,COUNTA($P$14:P111)))</f>
        <v>0</v>
      </c>
      <c r="B111" s="24">
        <f>IF($C$4="Neattiecināmās izmaksas",IF('3a+c+n'!$Q111="N",'3a+c+n'!B111,0))</f>
        <v>0</v>
      </c>
      <c r="C111" s="24">
        <f>IF($C$4="Neattiecināmās izmaksas",IF('3a+c+n'!$Q111="N",'3a+c+n'!C111,0))</f>
        <v>0</v>
      </c>
      <c r="D111" s="24">
        <f>IF($C$4="Neattiecināmās izmaksas",IF('3a+c+n'!$Q111="N",'3a+c+n'!D111,0))</f>
        <v>0</v>
      </c>
      <c r="E111" s="46"/>
      <c r="F111" s="65"/>
      <c r="G111" s="119"/>
      <c r="H111" s="119">
        <f>IF($C$4="Neattiecināmās izmaksas",IF('3a+c+n'!$Q111="N",'3a+c+n'!H111,0))</f>
        <v>0</v>
      </c>
      <c r="I111" s="119"/>
      <c r="J111" s="119"/>
      <c r="K111" s="120">
        <f>IF($C$4="Neattiecināmās izmaksas",IF('3a+c+n'!$Q111="N",'3a+c+n'!K111,0))</f>
        <v>0</v>
      </c>
      <c r="L111" s="82">
        <f>IF($C$4="Neattiecināmās izmaksas",IF('3a+c+n'!$Q111="N",'3a+c+n'!L111,0))</f>
        <v>0</v>
      </c>
      <c r="M111" s="119">
        <f>IF($C$4="Neattiecināmās izmaksas",IF('3a+c+n'!$Q111="N",'3a+c+n'!M111,0))</f>
        <v>0</v>
      </c>
      <c r="N111" s="119">
        <f>IF($C$4="Neattiecināmās izmaksas",IF('3a+c+n'!$Q111="N",'3a+c+n'!N111,0))</f>
        <v>0</v>
      </c>
      <c r="O111" s="119">
        <f>IF($C$4="Neattiecināmās izmaksas",IF('3a+c+n'!$Q111="N",'3a+c+n'!O111,0))</f>
        <v>0</v>
      </c>
      <c r="P111" s="120">
        <f>IF($C$4="Neattiecināmās izmaksas",IF('3a+c+n'!$Q111="N",'3a+c+n'!P111,0))</f>
        <v>0</v>
      </c>
    </row>
    <row r="112" spans="1:16" x14ac:dyDescent="0.2">
      <c r="A112" s="51">
        <f>IF(P112=0,0,IF(COUNTBLANK(P112)=1,0,COUNTA($P$14:P112)))</f>
        <v>0</v>
      </c>
      <c r="B112" s="24">
        <f>IF($C$4="Neattiecināmās izmaksas",IF('3a+c+n'!$Q112="N",'3a+c+n'!B112,0))</f>
        <v>0</v>
      </c>
      <c r="C112" s="24">
        <f>IF($C$4="Neattiecināmās izmaksas",IF('3a+c+n'!$Q112="N",'3a+c+n'!C112,0))</f>
        <v>0</v>
      </c>
      <c r="D112" s="24">
        <f>IF($C$4="Neattiecināmās izmaksas",IF('3a+c+n'!$Q112="N",'3a+c+n'!D112,0))</f>
        <v>0</v>
      </c>
      <c r="E112" s="46"/>
      <c r="F112" s="65"/>
      <c r="G112" s="119"/>
      <c r="H112" s="119">
        <f>IF($C$4="Neattiecināmās izmaksas",IF('3a+c+n'!$Q112="N",'3a+c+n'!H112,0))</f>
        <v>0</v>
      </c>
      <c r="I112" s="119"/>
      <c r="J112" s="119"/>
      <c r="K112" s="120">
        <f>IF($C$4="Neattiecināmās izmaksas",IF('3a+c+n'!$Q112="N",'3a+c+n'!K112,0))</f>
        <v>0</v>
      </c>
      <c r="L112" s="82">
        <f>IF($C$4="Neattiecināmās izmaksas",IF('3a+c+n'!$Q112="N",'3a+c+n'!L112,0))</f>
        <v>0</v>
      </c>
      <c r="M112" s="119">
        <f>IF($C$4="Neattiecināmās izmaksas",IF('3a+c+n'!$Q112="N",'3a+c+n'!M112,0))</f>
        <v>0</v>
      </c>
      <c r="N112" s="119">
        <f>IF($C$4="Neattiecināmās izmaksas",IF('3a+c+n'!$Q112="N",'3a+c+n'!N112,0))</f>
        <v>0</v>
      </c>
      <c r="O112" s="119">
        <f>IF($C$4="Neattiecināmās izmaksas",IF('3a+c+n'!$Q112="N",'3a+c+n'!O112,0))</f>
        <v>0</v>
      </c>
      <c r="P112" s="120">
        <f>IF($C$4="Neattiecināmās izmaksas",IF('3a+c+n'!$Q112="N",'3a+c+n'!P112,0))</f>
        <v>0</v>
      </c>
    </row>
    <row r="113" spans="1:16" x14ac:dyDescent="0.2">
      <c r="A113" s="51">
        <f>IF(P113=0,0,IF(COUNTBLANK(P113)=1,0,COUNTA($P$14:P113)))</f>
        <v>0</v>
      </c>
      <c r="B113" s="24">
        <f>IF($C$4="Neattiecināmās izmaksas",IF('3a+c+n'!$Q113="N",'3a+c+n'!B113,0))</f>
        <v>0</v>
      </c>
      <c r="C113" s="24">
        <f>IF($C$4="Neattiecināmās izmaksas",IF('3a+c+n'!$Q113="N",'3a+c+n'!C113,0))</f>
        <v>0</v>
      </c>
      <c r="D113" s="24">
        <f>IF($C$4="Neattiecināmās izmaksas",IF('3a+c+n'!$Q113="N",'3a+c+n'!D113,0))</f>
        <v>0</v>
      </c>
      <c r="E113" s="46"/>
      <c r="F113" s="65"/>
      <c r="G113" s="119"/>
      <c r="H113" s="119">
        <f>IF($C$4="Neattiecināmās izmaksas",IF('3a+c+n'!$Q113="N",'3a+c+n'!H113,0))</f>
        <v>0</v>
      </c>
      <c r="I113" s="119"/>
      <c r="J113" s="119"/>
      <c r="K113" s="120">
        <f>IF($C$4="Neattiecināmās izmaksas",IF('3a+c+n'!$Q113="N",'3a+c+n'!K113,0))</f>
        <v>0</v>
      </c>
      <c r="L113" s="82">
        <f>IF($C$4="Neattiecināmās izmaksas",IF('3a+c+n'!$Q113="N",'3a+c+n'!L113,0))</f>
        <v>0</v>
      </c>
      <c r="M113" s="119">
        <f>IF($C$4="Neattiecināmās izmaksas",IF('3a+c+n'!$Q113="N",'3a+c+n'!M113,0))</f>
        <v>0</v>
      </c>
      <c r="N113" s="119">
        <f>IF($C$4="Neattiecināmās izmaksas",IF('3a+c+n'!$Q113="N",'3a+c+n'!N113,0))</f>
        <v>0</v>
      </c>
      <c r="O113" s="119">
        <f>IF($C$4="Neattiecināmās izmaksas",IF('3a+c+n'!$Q113="N",'3a+c+n'!O113,0))</f>
        <v>0</v>
      </c>
      <c r="P113" s="120">
        <f>IF($C$4="Neattiecināmās izmaksas",IF('3a+c+n'!$Q113="N",'3a+c+n'!P113,0))</f>
        <v>0</v>
      </c>
    </row>
    <row r="114" spans="1:16" x14ac:dyDescent="0.2">
      <c r="A114" s="51">
        <f>IF(P114=0,0,IF(COUNTBLANK(P114)=1,0,COUNTA($P$14:P114)))</f>
        <v>0</v>
      </c>
      <c r="B114" s="24">
        <f>IF($C$4="Neattiecināmās izmaksas",IF('3a+c+n'!$Q114="N",'3a+c+n'!B114,0))</f>
        <v>0</v>
      </c>
      <c r="C114" s="24">
        <f>IF($C$4="Neattiecināmās izmaksas",IF('3a+c+n'!$Q114="N",'3a+c+n'!C114,0))</f>
        <v>0</v>
      </c>
      <c r="D114" s="24">
        <f>IF($C$4="Neattiecināmās izmaksas",IF('3a+c+n'!$Q114="N",'3a+c+n'!D114,0))</f>
        <v>0</v>
      </c>
      <c r="E114" s="46"/>
      <c r="F114" s="65"/>
      <c r="G114" s="119"/>
      <c r="H114" s="119">
        <f>IF($C$4="Neattiecināmās izmaksas",IF('3a+c+n'!$Q114="N",'3a+c+n'!H114,0))</f>
        <v>0</v>
      </c>
      <c r="I114" s="119"/>
      <c r="J114" s="119"/>
      <c r="K114" s="120">
        <f>IF($C$4="Neattiecināmās izmaksas",IF('3a+c+n'!$Q114="N",'3a+c+n'!K114,0))</f>
        <v>0</v>
      </c>
      <c r="L114" s="82">
        <f>IF($C$4="Neattiecināmās izmaksas",IF('3a+c+n'!$Q114="N",'3a+c+n'!L114,0))</f>
        <v>0</v>
      </c>
      <c r="M114" s="119">
        <f>IF($C$4="Neattiecināmās izmaksas",IF('3a+c+n'!$Q114="N",'3a+c+n'!M114,0))</f>
        <v>0</v>
      </c>
      <c r="N114" s="119">
        <f>IF($C$4="Neattiecināmās izmaksas",IF('3a+c+n'!$Q114="N",'3a+c+n'!N114,0))</f>
        <v>0</v>
      </c>
      <c r="O114" s="119">
        <f>IF($C$4="Neattiecināmās izmaksas",IF('3a+c+n'!$Q114="N",'3a+c+n'!O114,0))</f>
        <v>0</v>
      </c>
      <c r="P114" s="120">
        <f>IF($C$4="Neattiecināmās izmaksas",IF('3a+c+n'!$Q114="N",'3a+c+n'!P114,0))</f>
        <v>0</v>
      </c>
    </row>
    <row r="115" spans="1:16" ht="10.8" thickBot="1" x14ac:dyDescent="0.25">
      <c r="A115" s="51">
        <f>IF(P115=0,0,IF(COUNTBLANK(P115)=1,0,COUNTA($P$14:P115)))</f>
        <v>0</v>
      </c>
      <c r="B115" s="24">
        <f>IF($C$4="Neattiecināmās izmaksas",IF('3a+c+n'!$Q115="N",'3a+c+n'!B115,0))</f>
        <v>0</v>
      </c>
      <c r="C115" s="24">
        <f>IF($C$4="Neattiecināmās izmaksas",IF('3a+c+n'!$Q115="N",'3a+c+n'!C115,0))</f>
        <v>0</v>
      </c>
      <c r="D115" s="24">
        <f>IF($C$4="Neattiecināmās izmaksas",IF('3a+c+n'!$Q115="N",'3a+c+n'!D115,0))</f>
        <v>0</v>
      </c>
      <c r="E115" s="46"/>
      <c r="F115" s="65"/>
      <c r="G115" s="119"/>
      <c r="H115" s="119">
        <f>IF($C$4="Neattiecināmās izmaksas",IF('3a+c+n'!$Q115="N",'3a+c+n'!H115,0))</f>
        <v>0</v>
      </c>
      <c r="I115" s="119"/>
      <c r="J115" s="119"/>
      <c r="K115" s="120">
        <f>IF($C$4="Neattiecināmās izmaksas",IF('3a+c+n'!$Q115="N",'3a+c+n'!K115,0))</f>
        <v>0</v>
      </c>
      <c r="L115" s="82">
        <f>IF($C$4="Neattiecināmās izmaksas",IF('3a+c+n'!$Q115="N",'3a+c+n'!L115,0))</f>
        <v>0</v>
      </c>
      <c r="M115" s="119">
        <f>IF($C$4="Neattiecināmās izmaksas",IF('3a+c+n'!$Q115="N",'3a+c+n'!M115,0))</f>
        <v>0</v>
      </c>
      <c r="N115" s="119">
        <f>IF($C$4="Neattiecināmās izmaksas",IF('3a+c+n'!$Q115="N",'3a+c+n'!N115,0))</f>
        <v>0</v>
      </c>
      <c r="O115" s="119">
        <f>IF($C$4="Neattiecināmās izmaksas",IF('3a+c+n'!$Q115="N",'3a+c+n'!O115,0))</f>
        <v>0</v>
      </c>
      <c r="P115" s="120">
        <f>IF($C$4="Neattiecināmās izmaksas",IF('3a+c+n'!$Q115="N",'3a+c+n'!P115,0))</f>
        <v>0</v>
      </c>
    </row>
    <row r="116" spans="1:16" ht="12" customHeight="1" thickBot="1" x14ac:dyDescent="0.25">
      <c r="A116" s="317" t="s">
        <v>62</v>
      </c>
      <c r="B116" s="318"/>
      <c r="C116" s="318"/>
      <c r="D116" s="318"/>
      <c r="E116" s="318"/>
      <c r="F116" s="318"/>
      <c r="G116" s="318"/>
      <c r="H116" s="318"/>
      <c r="I116" s="318"/>
      <c r="J116" s="318"/>
      <c r="K116" s="319"/>
      <c r="L116" s="133">
        <f>SUM(L14:L115)</f>
        <v>0</v>
      </c>
      <c r="M116" s="134">
        <f>SUM(M14:M115)</f>
        <v>0</v>
      </c>
      <c r="N116" s="134">
        <f>SUM(N14:N115)</f>
        <v>0</v>
      </c>
      <c r="O116" s="134">
        <f>SUM(O14:O115)</f>
        <v>0</v>
      </c>
      <c r="P116" s="135">
        <f>SUM(P14:P115)</f>
        <v>0</v>
      </c>
    </row>
    <row r="117" spans="1:16" x14ac:dyDescent="0.2">
      <c r="A117" s="16"/>
      <c r="B117" s="16"/>
      <c r="C117" s="16"/>
      <c r="D117" s="16"/>
      <c r="E117" s="16"/>
      <c r="F117" s="16"/>
      <c r="G117" s="16"/>
      <c r="H117" s="16"/>
      <c r="I117" s="16"/>
      <c r="J117" s="16"/>
      <c r="K117" s="16"/>
      <c r="L117" s="16"/>
      <c r="M117" s="16"/>
      <c r="N117" s="16"/>
      <c r="O117" s="16"/>
      <c r="P117" s="16"/>
    </row>
    <row r="118" spans="1:16" x14ac:dyDescent="0.2">
      <c r="A118" s="16"/>
      <c r="B118" s="16"/>
      <c r="C118" s="16"/>
      <c r="D118" s="16"/>
      <c r="E118" s="16"/>
      <c r="F118" s="16"/>
      <c r="G118" s="16"/>
      <c r="H118" s="16"/>
      <c r="I118" s="16"/>
      <c r="J118" s="16"/>
      <c r="K118" s="16"/>
      <c r="L118" s="16"/>
      <c r="M118" s="16"/>
      <c r="N118" s="16"/>
      <c r="O118" s="16"/>
      <c r="P118" s="16"/>
    </row>
    <row r="119" spans="1:16" x14ac:dyDescent="0.2">
      <c r="A119" s="1" t="s">
        <v>14</v>
      </c>
      <c r="B119" s="16"/>
      <c r="C119" s="320" t="str">
        <f>'Kops n'!C35:H35</f>
        <v>Gundega Ābelīte 28.03.2024</v>
      </c>
      <c r="D119" s="320"/>
      <c r="E119" s="320"/>
      <c r="F119" s="320"/>
      <c r="G119" s="320"/>
      <c r="H119" s="320"/>
      <c r="I119" s="16"/>
      <c r="J119" s="16"/>
      <c r="K119" s="16"/>
      <c r="L119" s="16"/>
      <c r="M119" s="16"/>
      <c r="N119" s="16"/>
      <c r="O119" s="16"/>
      <c r="P119" s="16"/>
    </row>
    <row r="120" spans="1:16" x14ac:dyDescent="0.2">
      <c r="A120" s="16"/>
      <c r="B120" s="16"/>
      <c r="C120" s="246" t="s">
        <v>15</v>
      </c>
      <c r="D120" s="246"/>
      <c r="E120" s="246"/>
      <c r="F120" s="246"/>
      <c r="G120" s="246"/>
      <c r="H120" s="246"/>
      <c r="I120" s="16"/>
      <c r="J120" s="16"/>
      <c r="K120" s="16"/>
      <c r="L120" s="16"/>
      <c r="M120" s="16"/>
      <c r="N120" s="16"/>
      <c r="O120" s="16"/>
      <c r="P120" s="16"/>
    </row>
    <row r="121" spans="1:16" x14ac:dyDescent="0.2">
      <c r="A121" s="16"/>
      <c r="B121" s="16"/>
      <c r="C121" s="16"/>
      <c r="D121" s="16"/>
      <c r="E121" s="16"/>
      <c r="F121" s="16"/>
      <c r="G121" s="16"/>
      <c r="H121" s="16"/>
      <c r="I121" s="16"/>
      <c r="J121" s="16"/>
      <c r="K121" s="16"/>
      <c r="L121" s="16"/>
      <c r="M121" s="16"/>
      <c r="N121" s="16"/>
      <c r="O121" s="16"/>
      <c r="P121" s="16"/>
    </row>
    <row r="122" spans="1:16" x14ac:dyDescent="0.2">
      <c r="A122" s="262" t="str">
        <f>'Kops n'!A38:D38</f>
        <v>Tāme sastādīta 2024. gada 28. martā</v>
      </c>
      <c r="B122" s="263"/>
      <c r="C122" s="263"/>
      <c r="D122" s="263"/>
      <c r="E122" s="16"/>
      <c r="F122" s="16"/>
      <c r="G122" s="16"/>
      <c r="H122" s="16"/>
      <c r="I122" s="16"/>
      <c r="J122" s="16"/>
      <c r="K122" s="16"/>
      <c r="L122" s="16"/>
      <c r="M122" s="16"/>
      <c r="N122" s="16"/>
      <c r="O122" s="16"/>
      <c r="P122" s="16"/>
    </row>
    <row r="123" spans="1:16" x14ac:dyDescent="0.2">
      <c r="A123" s="16"/>
      <c r="B123" s="16"/>
      <c r="C123" s="16"/>
      <c r="D123" s="16"/>
      <c r="E123" s="16"/>
      <c r="F123" s="16"/>
      <c r="G123" s="16"/>
      <c r="H123" s="16"/>
      <c r="I123" s="16"/>
      <c r="J123" s="16"/>
      <c r="K123" s="16"/>
      <c r="L123" s="16"/>
      <c r="M123" s="16"/>
      <c r="N123" s="16"/>
      <c r="O123" s="16"/>
      <c r="P123" s="16"/>
    </row>
    <row r="124" spans="1:16" x14ac:dyDescent="0.2">
      <c r="A124" s="1" t="s">
        <v>41</v>
      </c>
      <c r="B124" s="16"/>
      <c r="C124" s="320">
        <f>'Kops n'!C40:H40</f>
        <v>0</v>
      </c>
      <c r="D124" s="320"/>
      <c r="E124" s="320"/>
      <c r="F124" s="320"/>
      <c r="G124" s="320"/>
      <c r="H124" s="320"/>
      <c r="I124" s="16"/>
      <c r="J124" s="16"/>
      <c r="K124" s="16"/>
      <c r="L124" s="16"/>
      <c r="M124" s="16"/>
      <c r="N124" s="16"/>
      <c r="O124" s="16"/>
      <c r="P124" s="16"/>
    </row>
    <row r="125" spans="1:16" x14ac:dyDescent="0.2">
      <c r="A125" s="16"/>
      <c r="B125" s="16"/>
      <c r="C125" s="246" t="s">
        <v>15</v>
      </c>
      <c r="D125" s="246"/>
      <c r="E125" s="246"/>
      <c r="F125" s="246"/>
      <c r="G125" s="246"/>
      <c r="H125" s="246"/>
      <c r="I125" s="16"/>
      <c r="J125" s="16"/>
      <c r="K125" s="16"/>
      <c r="L125" s="16"/>
      <c r="M125" s="16"/>
      <c r="N125" s="16"/>
      <c r="O125" s="16"/>
      <c r="P125" s="16"/>
    </row>
    <row r="126" spans="1:16" x14ac:dyDescent="0.2">
      <c r="A126" s="16"/>
      <c r="B126" s="16"/>
      <c r="C126" s="16"/>
      <c r="D126" s="16"/>
      <c r="E126" s="16"/>
      <c r="F126" s="16"/>
      <c r="G126" s="16"/>
      <c r="H126" s="16"/>
      <c r="I126" s="16"/>
      <c r="J126" s="16"/>
      <c r="K126" s="16"/>
      <c r="L126" s="16"/>
      <c r="M126" s="16"/>
      <c r="N126" s="16"/>
      <c r="O126" s="16"/>
      <c r="P126" s="16"/>
    </row>
    <row r="127" spans="1:16" x14ac:dyDescent="0.2">
      <c r="A127" s="78" t="s">
        <v>16</v>
      </c>
      <c r="B127" s="42"/>
      <c r="C127" s="85">
        <f>'Kops n'!C43</f>
        <v>0</v>
      </c>
      <c r="D127" s="42"/>
      <c r="E127" s="16"/>
      <c r="F127" s="16"/>
      <c r="G127" s="16"/>
      <c r="H127" s="16"/>
      <c r="I127" s="16"/>
      <c r="J127" s="16"/>
      <c r="K127" s="16"/>
      <c r="L127" s="16"/>
      <c r="M127" s="16"/>
      <c r="N127" s="16"/>
      <c r="O127" s="16"/>
      <c r="P127" s="16"/>
    </row>
    <row r="128" spans="1:16" x14ac:dyDescent="0.2">
      <c r="A128" s="16"/>
      <c r="B128" s="16"/>
      <c r="C128" s="16"/>
      <c r="D128" s="16"/>
      <c r="E128" s="16"/>
      <c r="F128" s="16"/>
      <c r="G128" s="16"/>
      <c r="H128" s="16"/>
      <c r="I128" s="16"/>
      <c r="J128" s="16"/>
      <c r="K128" s="16"/>
      <c r="L128" s="16"/>
      <c r="M128" s="16"/>
      <c r="N128" s="16"/>
      <c r="O128" s="16"/>
      <c r="P128" s="16"/>
    </row>
  </sheetData>
  <mergeCells count="23">
    <mergeCell ref="C2:I2"/>
    <mergeCell ref="C3:I3"/>
    <mergeCell ref="C4:I4"/>
    <mergeCell ref="D5:L5"/>
    <mergeCell ref="D6:L6"/>
    <mergeCell ref="D8:L8"/>
    <mergeCell ref="A9:F9"/>
    <mergeCell ref="J9:M9"/>
    <mergeCell ref="N9:O9"/>
    <mergeCell ref="D7:L7"/>
    <mergeCell ref="C125:H125"/>
    <mergeCell ref="L12:P12"/>
    <mergeCell ref="A116:K116"/>
    <mergeCell ref="C119:H119"/>
    <mergeCell ref="C120:H120"/>
    <mergeCell ref="A122:D122"/>
    <mergeCell ref="C124:H124"/>
    <mergeCell ref="A12:A13"/>
    <mergeCell ref="B12:B13"/>
    <mergeCell ref="C12:C13"/>
    <mergeCell ref="D12:D13"/>
    <mergeCell ref="E12:E13"/>
    <mergeCell ref="F12:K12"/>
  </mergeCells>
  <conditionalFormatting sqref="A116:K116">
    <cfRule type="containsText" dxfId="216" priority="3" operator="containsText" text="Tiešās izmaksas kopā, t. sk. darba devēja sociālais nodoklis __.__% ">
      <formula>NOT(ISERROR(SEARCH("Tiešās izmaksas kopā, t. sk. darba devēja sociālais nodoklis __.__% ",A116)))</formula>
    </cfRule>
  </conditionalFormatting>
  <conditionalFormatting sqref="A14:P115">
    <cfRule type="cellIs" dxfId="215" priority="1" operator="equal">
      <formula>0</formula>
    </cfRule>
  </conditionalFormatting>
  <conditionalFormatting sqref="C2:I2 D5:L8 N9:O9 L116:P116 C119:H119 C124:H124 C127">
    <cfRule type="cellIs" dxfId="214"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Q49"/>
  <sheetViews>
    <sheetView workbookViewId="0">
      <selection activeCell="T18" sqref="T1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4</v>
      </c>
      <c r="E1" s="22"/>
      <c r="F1" s="22"/>
      <c r="G1" s="22"/>
      <c r="H1" s="22"/>
      <c r="I1" s="22"/>
      <c r="J1" s="22"/>
      <c r="N1" s="26"/>
      <c r="O1" s="27"/>
      <c r="P1" s="28"/>
    </row>
    <row r="2" spans="1:17" x14ac:dyDescent="0.2">
      <c r="A2" s="29"/>
      <c r="B2" s="29"/>
      <c r="C2" s="332" t="s">
        <v>181</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P37</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39" t="s">
        <v>182</v>
      </c>
      <c r="D14" s="23"/>
      <c r="E14" s="45"/>
      <c r="F14" s="71"/>
      <c r="G14" s="136"/>
      <c r="H14" s="109">
        <f>F14*G14</f>
        <v>0</v>
      </c>
      <c r="I14" s="109"/>
      <c r="J14" s="109"/>
      <c r="K14" s="114">
        <f>SUM(H14:J14)</f>
        <v>0</v>
      </c>
      <c r="L14" s="71">
        <f>E14*F14</f>
        <v>0</v>
      </c>
      <c r="M14" s="109">
        <f>H14*E14</f>
        <v>0</v>
      </c>
      <c r="N14" s="109">
        <f>I14*E14</f>
        <v>0</v>
      </c>
      <c r="O14" s="109">
        <f>J14*E14</f>
        <v>0</v>
      </c>
      <c r="P14" s="110">
        <f>SUM(M14:O14)</f>
        <v>0</v>
      </c>
      <c r="Q14" s="57"/>
    </row>
    <row r="15" spans="1:17" ht="30.6" x14ac:dyDescent="0.2">
      <c r="A15" s="36">
        <v>1</v>
      </c>
      <c r="B15" s="24" t="s">
        <v>108</v>
      </c>
      <c r="C15" s="152" t="s">
        <v>183</v>
      </c>
      <c r="D15" s="145" t="s">
        <v>75</v>
      </c>
      <c r="E15" s="226">
        <v>1989.5700000000002</v>
      </c>
      <c r="F15" s="153"/>
      <c r="G15" s="149"/>
      <c r="H15" s="111">
        <f>F15*G15</f>
        <v>0</v>
      </c>
      <c r="I15" s="149"/>
      <c r="J15" s="159"/>
      <c r="K15" s="115">
        <f t="shared" ref="K15:K36" si="0">SUM(H15:J15)</f>
        <v>0</v>
      </c>
      <c r="L15" s="41">
        <f t="shared" ref="L15:L36" si="1">E15*F15</f>
        <v>0</v>
      </c>
      <c r="M15" s="111">
        <f t="shared" ref="M15:M36" si="2">H15*E15</f>
        <v>0</v>
      </c>
      <c r="N15" s="111">
        <f t="shared" ref="N15:N36" si="3">I15*E15</f>
        <v>0</v>
      </c>
      <c r="O15" s="111">
        <f t="shared" ref="O15:O36" si="4">J15*E15</f>
        <v>0</v>
      </c>
      <c r="P15" s="112">
        <f t="shared" ref="P15:P36" si="5">SUM(M15:O15)</f>
        <v>0</v>
      </c>
      <c r="Q15" s="61" t="s">
        <v>46</v>
      </c>
    </row>
    <row r="16" spans="1:17" ht="40.799999999999997" x14ac:dyDescent="0.2">
      <c r="A16" s="36">
        <v>2</v>
      </c>
      <c r="B16" s="24" t="s">
        <v>108</v>
      </c>
      <c r="C16" s="152" t="s">
        <v>184</v>
      </c>
      <c r="D16" s="145" t="s">
        <v>185</v>
      </c>
      <c r="E16" s="229">
        <v>1</v>
      </c>
      <c r="F16" s="154"/>
      <c r="G16" s="149"/>
      <c r="H16" s="111">
        <f t="shared" ref="H16:H36" si="6">F16*G16</f>
        <v>0</v>
      </c>
      <c r="I16" s="149"/>
      <c r="J16" s="149"/>
      <c r="K16" s="115">
        <f t="shared" si="0"/>
        <v>0</v>
      </c>
      <c r="L16" s="41">
        <f t="shared" si="1"/>
        <v>0</v>
      </c>
      <c r="M16" s="111">
        <f t="shared" si="2"/>
        <v>0</v>
      </c>
      <c r="N16" s="111">
        <f t="shared" si="3"/>
        <v>0</v>
      </c>
      <c r="O16" s="111">
        <f t="shared" si="4"/>
        <v>0</v>
      </c>
      <c r="P16" s="112">
        <f t="shared" si="5"/>
        <v>0</v>
      </c>
      <c r="Q16" s="61" t="s">
        <v>46</v>
      </c>
    </row>
    <row r="17" spans="1:17" ht="40.799999999999997" x14ac:dyDescent="0.2">
      <c r="A17" s="36">
        <v>3</v>
      </c>
      <c r="B17" s="24" t="s">
        <v>108</v>
      </c>
      <c r="C17" s="152" t="s">
        <v>186</v>
      </c>
      <c r="D17" s="145" t="s">
        <v>185</v>
      </c>
      <c r="E17" s="229">
        <v>6</v>
      </c>
      <c r="F17" s="154"/>
      <c r="G17" s="149"/>
      <c r="H17" s="111">
        <f t="shared" si="6"/>
        <v>0</v>
      </c>
      <c r="I17" s="149"/>
      <c r="J17" s="149"/>
      <c r="K17" s="115">
        <f t="shared" si="0"/>
        <v>0</v>
      </c>
      <c r="L17" s="41">
        <f t="shared" si="1"/>
        <v>0</v>
      </c>
      <c r="M17" s="111">
        <f t="shared" si="2"/>
        <v>0</v>
      </c>
      <c r="N17" s="111">
        <f t="shared" si="3"/>
        <v>0</v>
      </c>
      <c r="O17" s="111">
        <f t="shared" si="4"/>
        <v>0</v>
      </c>
      <c r="P17" s="112">
        <f t="shared" si="5"/>
        <v>0</v>
      </c>
      <c r="Q17" s="61" t="s">
        <v>46</v>
      </c>
    </row>
    <row r="18" spans="1:17" ht="40.799999999999997" x14ac:dyDescent="0.2">
      <c r="A18" s="36">
        <v>4</v>
      </c>
      <c r="B18" s="24" t="s">
        <v>108</v>
      </c>
      <c r="C18" s="152" t="s">
        <v>187</v>
      </c>
      <c r="D18" s="145" t="s">
        <v>185</v>
      </c>
      <c r="E18" s="229">
        <v>6</v>
      </c>
      <c r="F18" s="154"/>
      <c r="G18" s="149"/>
      <c r="H18" s="111">
        <f t="shared" si="6"/>
        <v>0</v>
      </c>
      <c r="I18" s="149"/>
      <c r="J18" s="149"/>
      <c r="K18" s="115">
        <f t="shared" si="0"/>
        <v>0</v>
      </c>
      <c r="L18" s="41">
        <f t="shared" si="1"/>
        <v>0</v>
      </c>
      <c r="M18" s="111">
        <f t="shared" si="2"/>
        <v>0</v>
      </c>
      <c r="N18" s="111">
        <f t="shared" si="3"/>
        <v>0</v>
      </c>
      <c r="O18" s="111">
        <f t="shared" si="4"/>
        <v>0</v>
      </c>
      <c r="P18" s="112">
        <f t="shared" si="5"/>
        <v>0</v>
      </c>
      <c r="Q18" s="61" t="s">
        <v>46</v>
      </c>
    </row>
    <row r="19" spans="1:17" ht="40.799999999999997" x14ac:dyDescent="0.2">
      <c r="A19" s="36">
        <v>5</v>
      </c>
      <c r="B19" s="24" t="s">
        <v>108</v>
      </c>
      <c r="C19" s="152" t="s">
        <v>188</v>
      </c>
      <c r="D19" s="145" t="s">
        <v>185</v>
      </c>
      <c r="E19" s="229">
        <v>2</v>
      </c>
      <c r="F19" s="154"/>
      <c r="G19" s="149"/>
      <c r="H19" s="111">
        <f t="shared" si="6"/>
        <v>0</v>
      </c>
      <c r="I19" s="149"/>
      <c r="J19" s="149"/>
      <c r="K19" s="115">
        <f t="shared" si="0"/>
        <v>0</v>
      </c>
      <c r="L19" s="41">
        <f t="shared" si="1"/>
        <v>0</v>
      </c>
      <c r="M19" s="111">
        <f t="shared" si="2"/>
        <v>0</v>
      </c>
      <c r="N19" s="111">
        <f t="shared" si="3"/>
        <v>0</v>
      </c>
      <c r="O19" s="111">
        <f t="shared" si="4"/>
        <v>0</v>
      </c>
      <c r="P19" s="112">
        <f t="shared" si="5"/>
        <v>0</v>
      </c>
      <c r="Q19" s="61" t="s">
        <v>46</v>
      </c>
    </row>
    <row r="20" spans="1:17" ht="51" x14ac:dyDescent="0.2">
      <c r="A20" s="36">
        <v>6</v>
      </c>
      <c r="B20" s="24" t="s">
        <v>108</v>
      </c>
      <c r="C20" s="152" t="s">
        <v>189</v>
      </c>
      <c r="D20" s="145" t="s">
        <v>185</v>
      </c>
      <c r="E20" s="229">
        <v>6</v>
      </c>
      <c r="F20" s="154"/>
      <c r="G20" s="149"/>
      <c r="H20" s="111">
        <f t="shared" si="6"/>
        <v>0</v>
      </c>
      <c r="I20" s="149"/>
      <c r="J20" s="149"/>
      <c r="K20" s="115">
        <f t="shared" si="0"/>
        <v>0</v>
      </c>
      <c r="L20" s="41">
        <f t="shared" si="1"/>
        <v>0</v>
      </c>
      <c r="M20" s="111">
        <f t="shared" si="2"/>
        <v>0</v>
      </c>
      <c r="N20" s="111">
        <f t="shared" si="3"/>
        <v>0</v>
      </c>
      <c r="O20" s="111">
        <f t="shared" si="4"/>
        <v>0</v>
      </c>
      <c r="P20" s="112">
        <f t="shared" si="5"/>
        <v>0</v>
      </c>
      <c r="Q20" s="61" t="s">
        <v>46</v>
      </c>
    </row>
    <row r="21" spans="1:17" ht="51" x14ac:dyDescent="0.2">
      <c r="A21" s="36">
        <v>7</v>
      </c>
      <c r="B21" s="24" t="s">
        <v>108</v>
      </c>
      <c r="C21" s="152" t="s">
        <v>190</v>
      </c>
      <c r="D21" s="145" t="s">
        <v>185</v>
      </c>
      <c r="E21" s="229">
        <v>5</v>
      </c>
      <c r="F21" s="154"/>
      <c r="G21" s="149"/>
      <c r="H21" s="111">
        <f t="shared" si="6"/>
        <v>0</v>
      </c>
      <c r="I21" s="149"/>
      <c r="J21" s="149"/>
      <c r="K21" s="115">
        <f t="shared" si="0"/>
        <v>0</v>
      </c>
      <c r="L21" s="41">
        <f t="shared" si="1"/>
        <v>0</v>
      </c>
      <c r="M21" s="111">
        <f t="shared" si="2"/>
        <v>0</v>
      </c>
      <c r="N21" s="111">
        <f t="shared" si="3"/>
        <v>0</v>
      </c>
      <c r="O21" s="111">
        <f t="shared" si="4"/>
        <v>0</v>
      </c>
      <c r="P21" s="112">
        <f t="shared" si="5"/>
        <v>0</v>
      </c>
      <c r="Q21" s="61" t="s">
        <v>46</v>
      </c>
    </row>
    <row r="22" spans="1:17" ht="51" x14ac:dyDescent="0.2">
      <c r="A22" s="36">
        <v>8</v>
      </c>
      <c r="B22" s="24" t="s">
        <v>108</v>
      </c>
      <c r="C22" s="152" t="s">
        <v>191</v>
      </c>
      <c r="D22" s="145" t="s">
        <v>185</v>
      </c>
      <c r="E22" s="229">
        <v>5</v>
      </c>
      <c r="F22" s="154"/>
      <c r="G22" s="149"/>
      <c r="H22" s="111">
        <f t="shared" si="6"/>
        <v>0</v>
      </c>
      <c r="I22" s="149"/>
      <c r="J22" s="149"/>
      <c r="K22" s="115">
        <f t="shared" si="0"/>
        <v>0</v>
      </c>
      <c r="L22" s="41">
        <f t="shared" si="1"/>
        <v>0</v>
      </c>
      <c r="M22" s="111">
        <f t="shared" si="2"/>
        <v>0</v>
      </c>
      <c r="N22" s="111">
        <f t="shared" si="3"/>
        <v>0</v>
      </c>
      <c r="O22" s="111">
        <f t="shared" si="4"/>
        <v>0</v>
      </c>
      <c r="P22" s="112">
        <f t="shared" si="5"/>
        <v>0</v>
      </c>
      <c r="Q22" s="61" t="s">
        <v>46</v>
      </c>
    </row>
    <row r="23" spans="1:17" ht="20.399999999999999" x14ac:dyDescent="0.2">
      <c r="A23" s="36">
        <v>9</v>
      </c>
      <c r="B23" s="24" t="s">
        <v>108</v>
      </c>
      <c r="C23" s="155" t="s">
        <v>192</v>
      </c>
      <c r="D23" s="145" t="s">
        <v>185</v>
      </c>
      <c r="E23" s="229">
        <v>180</v>
      </c>
      <c r="F23" s="154"/>
      <c r="G23" s="149"/>
      <c r="H23" s="111">
        <f t="shared" si="6"/>
        <v>0</v>
      </c>
      <c r="I23" s="149"/>
      <c r="J23" s="149"/>
      <c r="K23" s="115">
        <f t="shared" si="0"/>
        <v>0</v>
      </c>
      <c r="L23" s="41">
        <f t="shared" si="1"/>
        <v>0</v>
      </c>
      <c r="M23" s="111">
        <f t="shared" si="2"/>
        <v>0</v>
      </c>
      <c r="N23" s="111">
        <f t="shared" si="3"/>
        <v>0</v>
      </c>
      <c r="O23" s="111">
        <f t="shared" si="4"/>
        <v>0</v>
      </c>
      <c r="P23" s="112">
        <f t="shared" si="5"/>
        <v>0</v>
      </c>
      <c r="Q23" s="61" t="s">
        <v>46</v>
      </c>
    </row>
    <row r="24" spans="1:17" x14ac:dyDescent="0.2">
      <c r="A24" s="36">
        <v>10</v>
      </c>
      <c r="B24" s="72"/>
      <c r="C24" s="156" t="s">
        <v>193</v>
      </c>
      <c r="D24" s="24"/>
      <c r="E24" s="46"/>
      <c r="F24" s="41"/>
      <c r="G24" s="138"/>
      <c r="H24" s="111">
        <f t="shared" si="6"/>
        <v>0</v>
      </c>
      <c r="I24" s="138"/>
      <c r="J24" s="138"/>
      <c r="K24" s="115">
        <f t="shared" si="0"/>
        <v>0</v>
      </c>
      <c r="L24" s="41">
        <f t="shared" si="1"/>
        <v>0</v>
      </c>
      <c r="M24" s="111">
        <f t="shared" si="2"/>
        <v>0</v>
      </c>
      <c r="N24" s="111">
        <f t="shared" si="3"/>
        <v>0</v>
      </c>
      <c r="O24" s="111">
        <f t="shared" si="4"/>
        <v>0</v>
      </c>
      <c r="P24" s="112">
        <f t="shared" si="5"/>
        <v>0</v>
      </c>
      <c r="Q24" s="61"/>
    </row>
    <row r="25" spans="1:17" ht="40.799999999999997" x14ac:dyDescent="0.2">
      <c r="A25" s="36">
        <v>11</v>
      </c>
      <c r="B25" s="24" t="s">
        <v>108</v>
      </c>
      <c r="C25" s="152" t="s">
        <v>194</v>
      </c>
      <c r="D25" s="145" t="s">
        <v>185</v>
      </c>
      <c r="E25" s="230">
        <v>5</v>
      </c>
      <c r="F25" s="154"/>
      <c r="G25" s="149"/>
      <c r="H25" s="111">
        <f t="shared" si="6"/>
        <v>0</v>
      </c>
      <c r="I25" s="149"/>
      <c r="J25" s="149"/>
      <c r="K25" s="115">
        <f t="shared" si="0"/>
        <v>0</v>
      </c>
      <c r="L25" s="41">
        <f t="shared" si="1"/>
        <v>0</v>
      </c>
      <c r="M25" s="111">
        <f t="shared" si="2"/>
        <v>0</v>
      </c>
      <c r="N25" s="111">
        <f t="shared" si="3"/>
        <v>0</v>
      </c>
      <c r="O25" s="111">
        <f t="shared" si="4"/>
        <v>0</v>
      </c>
      <c r="P25" s="112">
        <f t="shared" si="5"/>
        <v>0</v>
      </c>
      <c r="Q25" s="61" t="s">
        <v>46</v>
      </c>
    </row>
    <row r="26" spans="1:17" ht="40.799999999999997" x14ac:dyDescent="0.2">
      <c r="A26" s="36">
        <v>12</v>
      </c>
      <c r="B26" s="24" t="s">
        <v>108</v>
      </c>
      <c r="C26" s="152" t="s">
        <v>195</v>
      </c>
      <c r="D26" s="145" t="s">
        <v>185</v>
      </c>
      <c r="E26" s="230">
        <v>5</v>
      </c>
      <c r="F26" s="154"/>
      <c r="G26" s="149"/>
      <c r="H26" s="111">
        <f t="shared" si="6"/>
        <v>0</v>
      </c>
      <c r="I26" s="149"/>
      <c r="J26" s="149"/>
      <c r="K26" s="115">
        <f t="shared" si="0"/>
        <v>0</v>
      </c>
      <c r="L26" s="41">
        <f t="shared" si="1"/>
        <v>0</v>
      </c>
      <c r="M26" s="111">
        <f t="shared" si="2"/>
        <v>0</v>
      </c>
      <c r="N26" s="111">
        <f t="shared" si="3"/>
        <v>0</v>
      </c>
      <c r="O26" s="111">
        <f t="shared" si="4"/>
        <v>0</v>
      </c>
      <c r="P26" s="112">
        <f t="shared" si="5"/>
        <v>0</v>
      </c>
      <c r="Q26" s="61" t="s">
        <v>46</v>
      </c>
    </row>
    <row r="27" spans="1:17" ht="20.399999999999999" x14ac:dyDescent="0.2">
      <c r="A27" s="36">
        <v>13</v>
      </c>
      <c r="B27" s="24" t="s">
        <v>108</v>
      </c>
      <c r="C27" s="152" t="s">
        <v>196</v>
      </c>
      <c r="D27" s="145" t="s">
        <v>185</v>
      </c>
      <c r="E27" s="231">
        <v>10</v>
      </c>
      <c r="F27" s="154"/>
      <c r="G27" s="149"/>
      <c r="H27" s="111">
        <f t="shared" si="6"/>
        <v>0</v>
      </c>
      <c r="I27" s="149"/>
      <c r="J27" s="149"/>
      <c r="K27" s="115">
        <f t="shared" si="0"/>
        <v>0</v>
      </c>
      <c r="L27" s="41">
        <f t="shared" si="1"/>
        <v>0</v>
      </c>
      <c r="M27" s="111">
        <f t="shared" si="2"/>
        <v>0</v>
      </c>
      <c r="N27" s="111">
        <f t="shared" si="3"/>
        <v>0</v>
      </c>
      <c r="O27" s="111">
        <f t="shared" si="4"/>
        <v>0</v>
      </c>
      <c r="P27" s="112">
        <f t="shared" si="5"/>
        <v>0</v>
      </c>
      <c r="Q27" s="61" t="s">
        <v>47</v>
      </c>
    </row>
    <row r="28" spans="1:17" ht="20.399999999999999" x14ac:dyDescent="0.2">
      <c r="A28" s="36">
        <v>14</v>
      </c>
      <c r="B28" s="24" t="s">
        <v>108</v>
      </c>
      <c r="C28" s="152" t="s">
        <v>197</v>
      </c>
      <c r="D28" s="145" t="s">
        <v>185</v>
      </c>
      <c r="E28" s="231">
        <v>10</v>
      </c>
      <c r="F28" s="154"/>
      <c r="G28" s="149"/>
      <c r="H28" s="111">
        <f t="shared" si="6"/>
        <v>0</v>
      </c>
      <c r="I28" s="149"/>
      <c r="J28" s="149"/>
      <c r="K28" s="115">
        <f t="shared" si="0"/>
        <v>0</v>
      </c>
      <c r="L28" s="41">
        <f t="shared" si="1"/>
        <v>0</v>
      </c>
      <c r="M28" s="111">
        <f t="shared" si="2"/>
        <v>0</v>
      </c>
      <c r="N28" s="111">
        <f t="shared" si="3"/>
        <v>0</v>
      </c>
      <c r="O28" s="111">
        <f t="shared" si="4"/>
        <v>0</v>
      </c>
      <c r="P28" s="112">
        <f t="shared" si="5"/>
        <v>0</v>
      </c>
      <c r="Q28" s="61" t="s">
        <v>46</v>
      </c>
    </row>
    <row r="29" spans="1:17" ht="20.399999999999999" x14ac:dyDescent="0.2">
      <c r="A29" s="36">
        <v>15</v>
      </c>
      <c r="B29" s="24" t="s">
        <v>108</v>
      </c>
      <c r="C29" s="152" t="s">
        <v>198</v>
      </c>
      <c r="D29" s="145" t="s">
        <v>185</v>
      </c>
      <c r="E29" s="231">
        <v>5</v>
      </c>
      <c r="F29" s="154"/>
      <c r="G29" s="149"/>
      <c r="H29" s="111">
        <f t="shared" si="6"/>
        <v>0</v>
      </c>
      <c r="I29" s="149"/>
      <c r="J29" s="149"/>
      <c r="K29" s="115">
        <f t="shared" si="0"/>
        <v>0</v>
      </c>
      <c r="L29" s="41">
        <f t="shared" si="1"/>
        <v>0</v>
      </c>
      <c r="M29" s="111">
        <f t="shared" si="2"/>
        <v>0</v>
      </c>
      <c r="N29" s="111">
        <f t="shared" si="3"/>
        <v>0</v>
      </c>
      <c r="O29" s="111">
        <f t="shared" si="4"/>
        <v>0</v>
      </c>
      <c r="P29" s="112">
        <f t="shared" si="5"/>
        <v>0</v>
      </c>
      <c r="Q29" s="61" t="s">
        <v>47</v>
      </c>
    </row>
    <row r="30" spans="1:17" x14ac:dyDescent="0.2">
      <c r="A30" s="36">
        <v>16</v>
      </c>
      <c r="B30" s="72"/>
      <c r="C30" s="156" t="s">
        <v>199</v>
      </c>
      <c r="D30" s="24"/>
      <c r="E30" s="46"/>
      <c r="F30" s="41"/>
      <c r="G30" s="138"/>
      <c r="H30" s="111">
        <f t="shared" si="6"/>
        <v>0</v>
      </c>
      <c r="I30" s="138"/>
      <c r="J30" s="138"/>
      <c r="K30" s="115">
        <f t="shared" si="0"/>
        <v>0</v>
      </c>
      <c r="L30" s="41">
        <f t="shared" si="1"/>
        <v>0</v>
      </c>
      <c r="M30" s="111">
        <f t="shared" si="2"/>
        <v>0</v>
      </c>
      <c r="N30" s="111">
        <f t="shared" si="3"/>
        <v>0</v>
      </c>
      <c r="O30" s="111">
        <f t="shared" si="4"/>
        <v>0</v>
      </c>
      <c r="P30" s="112">
        <f t="shared" si="5"/>
        <v>0</v>
      </c>
      <c r="Q30" s="61"/>
    </row>
    <row r="31" spans="1:17" ht="20.399999999999999" x14ac:dyDescent="0.2">
      <c r="A31" s="36">
        <v>17</v>
      </c>
      <c r="B31" s="24" t="s">
        <v>108</v>
      </c>
      <c r="C31" s="155" t="s">
        <v>200</v>
      </c>
      <c r="D31" s="157" t="s">
        <v>75</v>
      </c>
      <c r="E31" s="232">
        <v>236.50000000000003</v>
      </c>
      <c r="F31" s="154"/>
      <c r="G31" s="149"/>
      <c r="H31" s="111">
        <f t="shared" si="6"/>
        <v>0</v>
      </c>
      <c r="I31" s="149"/>
      <c r="J31" s="149"/>
      <c r="K31" s="115">
        <f t="shared" si="0"/>
        <v>0</v>
      </c>
      <c r="L31" s="41">
        <f t="shared" si="1"/>
        <v>0</v>
      </c>
      <c r="M31" s="111">
        <f t="shared" si="2"/>
        <v>0</v>
      </c>
      <c r="N31" s="111">
        <f t="shared" si="3"/>
        <v>0</v>
      </c>
      <c r="O31" s="111">
        <f t="shared" si="4"/>
        <v>0</v>
      </c>
      <c r="P31" s="112">
        <f t="shared" si="5"/>
        <v>0</v>
      </c>
      <c r="Q31" s="61" t="s">
        <v>46</v>
      </c>
    </row>
    <row r="32" spans="1:17" ht="40.799999999999997" x14ac:dyDescent="0.2">
      <c r="A32" s="36">
        <v>18</v>
      </c>
      <c r="B32" s="24" t="s">
        <v>108</v>
      </c>
      <c r="C32" s="158" t="s">
        <v>201</v>
      </c>
      <c r="D32" s="157" t="s">
        <v>77</v>
      </c>
      <c r="E32" s="232">
        <v>28</v>
      </c>
      <c r="F32" s="154"/>
      <c r="G32" s="149"/>
      <c r="H32" s="111">
        <f t="shared" si="6"/>
        <v>0</v>
      </c>
      <c r="I32" s="149"/>
      <c r="J32" s="149"/>
      <c r="K32" s="115">
        <f t="shared" si="0"/>
        <v>0</v>
      </c>
      <c r="L32" s="41">
        <f t="shared" si="1"/>
        <v>0</v>
      </c>
      <c r="M32" s="111">
        <f t="shared" si="2"/>
        <v>0</v>
      </c>
      <c r="N32" s="111">
        <f t="shared" si="3"/>
        <v>0</v>
      </c>
      <c r="O32" s="111">
        <f t="shared" si="4"/>
        <v>0</v>
      </c>
      <c r="P32" s="112">
        <f t="shared" si="5"/>
        <v>0</v>
      </c>
      <c r="Q32" s="61" t="s">
        <v>46</v>
      </c>
    </row>
    <row r="33" spans="1:17" x14ac:dyDescent="0.2">
      <c r="A33" s="36">
        <v>19</v>
      </c>
      <c r="B33" s="72"/>
      <c r="C33" s="156" t="s">
        <v>202</v>
      </c>
      <c r="D33" s="24"/>
      <c r="E33" s="46"/>
      <c r="F33" s="41"/>
      <c r="G33" s="138"/>
      <c r="H33" s="111">
        <f t="shared" si="6"/>
        <v>0</v>
      </c>
      <c r="I33" s="138"/>
      <c r="J33" s="138"/>
      <c r="K33" s="115">
        <f t="shared" si="0"/>
        <v>0</v>
      </c>
      <c r="L33" s="41">
        <f t="shared" si="1"/>
        <v>0</v>
      </c>
      <c r="M33" s="111">
        <f t="shared" si="2"/>
        <v>0</v>
      </c>
      <c r="N33" s="111">
        <f t="shared" si="3"/>
        <v>0</v>
      </c>
      <c r="O33" s="111">
        <f t="shared" si="4"/>
        <v>0</v>
      </c>
      <c r="P33" s="112">
        <f t="shared" si="5"/>
        <v>0</v>
      </c>
      <c r="Q33" s="61"/>
    </row>
    <row r="34" spans="1:17" ht="30.6" x14ac:dyDescent="0.2">
      <c r="A34" s="36">
        <v>20</v>
      </c>
      <c r="B34" s="24" t="s">
        <v>108</v>
      </c>
      <c r="C34" s="158" t="s">
        <v>203</v>
      </c>
      <c r="D34" s="145" t="s">
        <v>185</v>
      </c>
      <c r="E34" s="232">
        <v>32</v>
      </c>
      <c r="F34" s="154"/>
      <c r="G34" s="149"/>
      <c r="H34" s="111">
        <f t="shared" si="6"/>
        <v>0</v>
      </c>
      <c r="I34" s="149"/>
      <c r="J34" s="149"/>
      <c r="K34" s="115">
        <f t="shared" si="0"/>
        <v>0</v>
      </c>
      <c r="L34" s="41">
        <f t="shared" si="1"/>
        <v>0</v>
      </c>
      <c r="M34" s="111">
        <f t="shared" si="2"/>
        <v>0</v>
      </c>
      <c r="N34" s="111">
        <f t="shared" si="3"/>
        <v>0</v>
      </c>
      <c r="O34" s="111">
        <f t="shared" si="4"/>
        <v>0</v>
      </c>
      <c r="P34" s="112">
        <f t="shared" si="5"/>
        <v>0</v>
      </c>
      <c r="Q34" s="61" t="s">
        <v>46</v>
      </c>
    </row>
    <row r="35" spans="1:17" ht="30.6" x14ac:dyDescent="0.2">
      <c r="A35" s="36">
        <v>21</v>
      </c>
      <c r="B35" s="24" t="s">
        <v>108</v>
      </c>
      <c r="C35" s="158" t="s">
        <v>204</v>
      </c>
      <c r="D35" s="145" t="s">
        <v>185</v>
      </c>
      <c r="E35" s="232">
        <v>12</v>
      </c>
      <c r="F35" s="154"/>
      <c r="G35" s="149"/>
      <c r="H35" s="111">
        <f t="shared" si="6"/>
        <v>0</v>
      </c>
      <c r="I35" s="149"/>
      <c r="J35" s="149"/>
      <c r="K35" s="115">
        <f t="shared" si="0"/>
        <v>0</v>
      </c>
      <c r="L35" s="41">
        <f t="shared" si="1"/>
        <v>0</v>
      </c>
      <c r="M35" s="111">
        <f t="shared" si="2"/>
        <v>0</v>
      </c>
      <c r="N35" s="111">
        <f t="shared" si="3"/>
        <v>0</v>
      </c>
      <c r="O35" s="111">
        <f t="shared" si="4"/>
        <v>0</v>
      </c>
      <c r="P35" s="112">
        <f t="shared" si="5"/>
        <v>0</v>
      </c>
      <c r="Q35" s="61" t="s">
        <v>46</v>
      </c>
    </row>
    <row r="36" spans="1:17" ht="20.399999999999999" x14ac:dyDescent="0.2">
      <c r="A36" s="36">
        <v>22</v>
      </c>
      <c r="B36" s="24" t="s">
        <v>108</v>
      </c>
      <c r="C36" s="158" t="s">
        <v>395</v>
      </c>
      <c r="D36" s="157" t="s">
        <v>77</v>
      </c>
      <c r="E36" s="232">
        <v>55</v>
      </c>
      <c r="F36" s="154"/>
      <c r="G36" s="149"/>
      <c r="H36" s="111">
        <f t="shared" si="6"/>
        <v>0</v>
      </c>
      <c r="I36" s="149"/>
      <c r="J36" s="149"/>
      <c r="K36" s="115">
        <f t="shared" si="0"/>
        <v>0</v>
      </c>
      <c r="L36" s="41">
        <f t="shared" si="1"/>
        <v>0</v>
      </c>
      <c r="M36" s="111">
        <f t="shared" si="2"/>
        <v>0</v>
      </c>
      <c r="N36" s="111">
        <f t="shared" si="3"/>
        <v>0</v>
      </c>
      <c r="O36" s="111">
        <f t="shared" si="4"/>
        <v>0</v>
      </c>
      <c r="P36" s="112">
        <f t="shared" si="5"/>
        <v>0</v>
      </c>
      <c r="Q36" s="61" t="s">
        <v>46</v>
      </c>
    </row>
    <row r="37" spans="1:17" ht="12" customHeight="1" thickBot="1" x14ac:dyDescent="0.25">
      <c r="A37" s="317" t="s">
        <v>62</v>
      </c>
      <c r="B37" s="318"/>
      <c r="C37" s="318"/>
      <c r="D37" s="318"/>
      <c r="E37" s="318"/>
      <c r="F37" s="318"/>
      <c r="G37" s="318"/>
      <c r="H37" s="318"/>
      <c r="I37" s="318"/>
      <c r="J37" s="318"/>
      <c r="K37" s="319"/>
      <c r="L37" s="130">
        <f>SUM(L14:L36)</f>
        <v>0</v>
      </c>
      <c r="M37" s="131">
        <f>SUM(M14:M36)</f>
        <v>0</v>
      </c>
      <c r="N37" s="131">
        <f>SUM(N14:N36)</f>
        <v>0</v>
      </c>
      <c r="O37" s="131">
        <f>SUM(O14:O36)</f>
        <v>0</v>
      </c>
      <c r="P37" s="132">
        <f>SUM(P14:P36)</f>
        <v>0</v>
      </c>
    </row>
    <row r="38" spans="1:17" x14ac:dyDescent="0.2">
      <c r="A38" s="16"/>
      <c r="B38" s="16"/>
      <c r="C38" s="16"/>
      <c r="D38" s="16"/>
      <c r="E38" s="16"/>
      <c r="F38" s="16"/>
      <c r="G38" s="16"/>
      <c r="H38" s="16"/>
      <c r="I38" s="16"/>
      <c r="J38" s="16"/>
      <c r="K38" s="16"/>
      <c r="L38" s="16"/>
      <c r="M38" s="16"/>
      <c r="N38" s="16"/>
      <c r="O38" s="16"/>
      <c r="P38" s="16"/>
    </row>
    <row r="39" spans="1:17" x14ac:dyDescent="0.2">
      <c r="A39" s="16"/>
      <c r="B39" s="16"/>
      <c r="C39" s="16"/>
      <c r="D39" s="16"/>
      <c r="E39" s="16"/>
      <c r="F39" s="16"/>
      <c r="G39" s="16"/>
      <c r="H39" s="16"/>
      <c r="I39" s="16"/>
      <c r="J39" s="16"/>
      <c r="K39" s="16"/>
      <c r="L39" s="16"/>
      <c r="M39" s="16"/>
      <c r="N39" s="16"/>
      <c r="O39" s="16"/>
      <c r="P39" s="16"/>
    </row>
    <row r="40" spans="1:17" x14ac:dyDescent="0.2">
      <c r="A40" s="1" t="s">
        <v>14</v>
      </c>
      <c r="B40" s="16"/>
      <c r="C40" s="320" t="str">
        <f>'Kops n'!C35:H35</f>
        <v>Gundega Ābelīte 28.03.2024</v>
      </c>
      <c r="D40" s="320"/>
      <c r="E40" s="320"/>
      <c r="F40" s="320"/>
      <c r="G40" s="320"/>
      <c r="H40" s="320"/>
      <c r="I40" s="16"/>
      <c r="J40" s="16"/>
      <c r="K40" s="16"/>
      <c r="L40" s="16"/>
      <c r="M40" s="16"/>
      <c r="N40" s="16"/>
      <c r="O40" s="16"/>
      <c r="P40" s="16"/>
    </row>
    <row r="41" spans="1:17" x14ac:dyDescent="0.2">
      <c r="A41" s="16"/>
      <c r="B41" s="16"/>
      <c r="C41" s="246" t="s">
        <v>15</v>
      </c>
      <c r="D41" s="246"/>
      <c r="E41" s="246"/>
      <c r="F41" s="246"/>
      <c r="G41" s="246"/>
      <c r="H41" s="246"/>
      <c r="I41" s="16"/>
      <c r="J41" s="16"/>
      <c r="K41" s="16"/>
      <c r="L41" s="16"/>
      <c r="M41" s="16"/>
      <c r="N41" s="16"/>
      <c r="O41" s="16"/>
      <c r="P41" s="16"/>
    </row>
    <row r="42" spans="1:17" x14ac:dyDescent="0.2">
      <c r="A42" s="16"/>
      <c r="B42" s="16"/>
      <c r="C42" s="16"/>
      <c r="D42" s="16"/>
      <c r="E42" s="16"/>
      <c r="F42" s="16"/>
      <c r="G42" s="16"/>
      <c r="H42" s="16"/>
      <c r="I42" s="16"/>
      <c r="J42" s="16"/>
      <c r="K42" s="16"/>
      <c r="L42" s="16"/>
      <c r="M42" s="16"/>
      <c r="N42" s="16"/>
      <c r="O42" s="16"/>
      <c r="P42" s="16"/>
    </row>
    <row r="43" spans="1:17" x14ac:dyDescent="0.2">
      <c r="A43" s="262" t="str">
        <f>'Kops n'!A38:D38</f>
        <v>Tāme sastādīta 2024. gada 28. martā</v>
      </c>
      <c r="B43" s="263"/>
      <c r="C43" s="263"/>
      <c r="D43" s="263"/>
      <c r="E43" s="16"/>
      <c r="F43" s="16"/>
      <c r="G43" s="16"/>
      <c r="H43" s="16"/>
      <c r="I43" s="16"/>
      <c r="J43" s="16"/>
      <c r="K43" s="16"/>
      <c r="L43" s="16"/>
      <c r="M43" s="16"/>
      <c r="N43" s="16"/>
      <c r="O43" s="16"/>
      <c r="P43" s="16"/>
    </row>
    <row r="44" spans="1:17" x14ac:dyDescent="0.2">
      <c r="A44" s="16"/>
      <c r="B44" s="16"/>
      <c r="C44" s="16"/>
      <c r="D44" s="16"/>
      <c r="E44" s="16"/>
      <c r="F44" s="16"/>
      <c r="G44" s="16"/>
      <c r="H44" s="16"/>
      <c r="I44" s="16"/>
      <c r="J44" s="16"/>
      <c r="K44" s="16"/>
      <c r="L44" s="16"/>
      <c r="M44" s="16"/>
      <c r="N44" s="16"/>
      <c r="O44" s="16"/>
      <c r="P44" s="16"/>
    </row>
    <row r="45" spans="1:17" x14ac:dyDescent="0.2">
      <c r="A45" s="1" t="s">
        <v>41</v>
      </c>
      <c r="B45" s="16"/>
      <c r="C45" s="320">
        <f>'Kops n'!C40:H40</f>
        <v>0</v>
      </c>
      <c r="D45" s="320"/>
      <c r="E45" s="320"/>
      <c r="F45" s="320"/>
      <c r="G45" s="320"/>
      <c r="H45" s="320"/>
      <c r="I45" s="16"/>
      <c r="J45" s="16"/>
      <c r="K45" s="16"/>
      <c r="L45" s="16"/>
      <c r="M45" s="16"/>
      <c r="N45" s="16"/>
      <c r="O45" s="16"/>
      <c r="P45" s="16"/>
    </row>
    <row r="46" spans="1:17" x14ac:dyDescent="0.2">
      <c r="A46" s="16"/>
      <c r="B46" s="16"/>
      <c r="C46" s="246" t="s">
        <v>15</v>
      </c>
      <c r="D46" s="246"/>
      <c r="E46" s="246"/>
      <c r="F46" s="246"/>
      <c r="G46" s="246"/>
      <c r="H46" s="246"/>
      <c r="I46" s="16"/>
      <c r="J46" s="16"/>
      <c r="K46" s="16"/>
      <c r="L46" s="16"/>
      <c r="M46" s="16"/>
      <c r="N46" s="16"/>
      <c r="O46" s="16"/>
      <c r="P46" s="16"/>
    </row>
    <row r="47" spans="1:17" x14ac:dyDescent="0.2">
      <c r="A47" s="16"/>
      <c r="B47" s="16"/>
      <c r="C47" s="16"/>
      <c r="D47" s="16"/>
      <c r="E47" s="16"/>
      <c r="F47" s="16"/>
      <c r="G47" s="16"/>
      <c r="H47" s="16"/>
      <c r="I47" s="16"/>
      <c r="J47" s="16"/>
      <c r="K47" s="16"/>
      <c r="L47" s="16"/>
      <c r="M47" s="16"/>
      <c r="N47" s="16"/>
      <c r="O47" s="16"/>
      <c r="P47" s="16"/>
    </row>
    <row r="48" spans="1:17" x14ac:dyDescent="0.2">
      <c r="A48" s="78" t="s">
        <v>16</v>
      </c>
      <c r="B48" s="42"/>
      <c r="C48" s="85">
        <f>'Kops n'!C43</f>
        <v>0</v>
      </c>
      <c r="D48" s="42"/>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23">
    <mergeCell ref="C2:I2"/>
    <mergeCell ref="C3:I3"/>
    <mergeCell ref="C4:I4"/>
    <mergeCell ref="D5:L5"/>
    <mergeCell ref="D6:L6"/>
    <mergeCell ref="D8:L8"/>
    <mergeCell ref="A9:F9"/>
    <mergeCell ref="J9:M9"/>
    <mergeCell ref="N9:O9"/>
    <mergeCell ref="D7:L7"/>
    <mergeCell ref="C46:H46"/>
    <mergeCell ref="L12:P12"/>
    <mergeCell ref="A37:K37"/>
    <mergeCell ref="C40:H40"/>
    <mergeCell ref="C41:H41"/>
    <mergeCell ref="A43:D43"/>
    <mergeCell ref="C45:H45"/>
    <mergeCell ref="A12:A13"/>
    <mergeCell ref="B12:B13"/>
    <mergeCell ref="C12:C13"/>
    <mergeCell ref="D12:D13"/>
    <mergeCell ref="E12:E13"/>
    <mergeCell ref="F12:K12"/>
  </mergeCells>
  <conditionalFormatting sqref="A9:F9">
    <cfRule type="containsText" dxfId="213" priority="4"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6 I14:J36 Q14:Q36">
    <cfRule type="cellIs" dxfId="212" priority="3" operator="equal">
      <formula>0</formula>
    </cfRule>
  </conditionalFormatting>
  <conditionalFormatting sqref="A37:K37">
    <cfRule type="containsText" dxfId="211" priority="12" operator="containsText" text="Tiešās izmaksas kopā, t. sk. darba devēja sociālais nodoklis __.__% ">
      <formula>NOT(ISERROR(SEARCH("Tiešās izmaksas kopā, t. sk. darba devēja sociālais nodoklis __.__% ",A37)))</formula>
    </cfRule>
  </conditionalFormatting>
  <conditionalFormatting sqref="C40:H40">
    <cfRule type="cellIs" dxfId="210" priority="19" operator="equal">
      <formula>0</formula>
    </cfRule>
  </conditionalFormatting>
  <conditionalFormatting sqref="C45:H45">
    <cfRule type="cellIs" dxfId="209" priority="20" operator="equal">
      <formula>0</formula>
    </cfRule>
  </conditionalFormatting>
  <conditionalFormatting sqref="C2:I2">
    <cfRule type="cellIs" dxfId="208" priority="6" operator="equal">
      <formula>0</formula>
    </cfRule>
  </conditionalFormatting>
  <conditionalFormatting sqref="C4:I4">
    <cfRule type="cellIs" dxfId="207" priority="17" operator="equal">
      <formula>0</formula>
    </cfRule>
  </conditionalFormatting>
  <conditionalFormatting sqref="D1">
    <cfRule type="cellIs" dxfId="206" priority="14" operator="equal">
      <formula>0</formula>
    </cfRule>
  </conditionalFormatting>
  <conditionalFormatting sqref="D5:L8 H14:H36 K14:P36">
    <cfRule type="cellIs" dxfId="205" priority="15" operator="equal">
      <formula>0</formula>
    </cfRule>
  </conditionalFormatting>
  <conditionalFormatting sqref="L37:P37">
    <cfRule type="cellIs" dxfId="204" priority="18" operator="equal">
      <formula>0</formula>
    </cfRule>
  </conditionalFormatting>
  <conditionalFormatting sqref="N9:O9">
    <cfRule type="cellIs" dxfId="203" priority="27" operator="equal">
      <formula>0</formula>
    </cfRule>
  </conditionalFormatting>
  <dataValidations count="1">
    <dataValidation type="list" allowBlank="1" showInputMessage="1" showErrorMessage="1" sqref="Q14:Q36">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 operator="containsText" id="{7AFE1358-F0C6-4B02-90B5-EC3498E5DD2A}">
            <xm:f>NOT(ISERROR(SEARCH("Tāme sastādīta ____. gada ___. ______________",A43)))</xm:f>
            <xm:f>"Tāme sastādīta ____. gada ___. ______________"</xm:f>
            <x14:dxf>
              <font>
                <color auto="1"/>
              </font>
              <fill>
                <patternFill>
                  <bgColor rgb="FFC6EFCE"/>
                </patternFill>
              </fill>
            </x14:dxf>
          </x14:cfRule>
          <xm:sqref>A43</xm:sqref>
        </x14:conditionalFormatting>
        <x14:conditionalFormatting xmlns:xm="http://schemas.microsoft.com/office/excel/2006/main">
          <x14:cfRule type="containsText" priority="21" operator="containsText" id="{35435533-1B4F-4789-B7B2-252E4C407158}">
            <xm:f>NOT(ISERROR(SEARCH("Sertifikāta Nr. _________________________________",A48)))</xm:f>
            <xm:f>"Sertifikāta Nr. _________________________________"</xm:f>
            <x14:dxf>
              <font>
                <color auto="1"/>
              </font>
              <fill>
                <patternFill>
                  <bgColor rgb="FFC6EFCE"/>
                </patternFill>
              </fill>
            </x14:dxf>
          </x14:cfRule>
          <xm:sqref>A48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P49"/>
  <sheetViews>
    <sheetView topLeftCell="A29" workbookViewId="0">
      <selection activeCell="M48" sqref="M4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'4a+c+n'!D1</f>
        <v>4</v>
      </c>
      <c r="E1" s="22"/>
      <c r="F1" s="22"/>
      <c r="G1" s="22"/>
      <c r="H1" s="22"/>
      <c r="I1" s="22"/>
      <c r="J1" s="22"/>
      <c r="N1" s="26"/>
      <c r="O1" s="27"/>
      <c r="P1" s="28"/>
    </row>
    <row r="2" spans="1:16" x14ac:dyDescent="0.2">
      <c r="A2" s="29"/>
      <c r="B2" s="29"/>
      <c r="C2" s="332" t="str">
        <f>'4a+c+n'!C2:I2</f>
        <v>Logi un durvis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'4a+c+n'!A9</f>
        <v>Tāme sastādīta  2024. gada tirgus cenās, pamatojoties uz AR daļas rasējumiem</v>
      </c>
      <c r="B9" s="329"/>
      <c r="C9" s="329"/>
      <c r="D9" s="329"/>
      <c r="E9" s="329"/>
      <c r="F9" s="329"/>
      <c r="G9" s="31"/>
      <c r="H9" s="31"/>
      <c r="I9" s="31"/>
      <c r="J9" s="330" t="s">
        <v>45</v>
      </c>
      <c r="K9" s="330"/>
      <c r="L9" s="330"/>
      <c r="M9" s="330"/>
      <c r="N9" s="331">
        <f>P37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izmaksas",IF('4a+c+n'!$Q14="A",'4a+c+n'!B14,0),0)</f>
        <v>0</v>
      </c>
      <c r="C14" s="23">
        <f>IF($C$4="Attiecināmās izmaksas",IF('4a+c+n'!$Q14="A",'4a+c+n'!C14,0),0)</f>
        <v>0</v>
      </c>
      <c r="D14" s="23">
        <f>IF($C$4="Attiecināmās izmaksas",IF('4a+c+n'!$Q14="A",'4a+c+n'!D14,0),0)</f>
        <v>0</v>
      </c>
      <c r="E14" s="45"/>
      <c r="F14" s="63"/>
      <c r="G14" s="117"/>
      <c r="H14" s="117">
        <f>IF($C$4="Attiecināmās izmaksas",IF('4a+c+n'!$Q14="A",'4a+c+n'!H14,0),0)</f>
        <v>0</v>
      </c>
      <c r="I14" s="117"/>
      <c r="J14" s="117"/>
      <c r="K14" s="118">
        <f>IF($C$4="Attiecināmās izmaksas",IF('4a+c+n'!$Q14="A",'4a+c+n'!K14,0),0)</f>
        <v>0</v>
      </c>
      <c r="L14" s="63">
        <f>IF($C$4="Attiecināmās izmaksas",IF('4a+c+n'!$Q14="A",'4a+c+n'!L14,0),0)</f>
        <v>0</v>
      </c>
      <c r="M14" s="117">
        <f>IF($C$4="Attiecināmās izmaksas",IF('4a+c+n'!$Q14="A",'4a+c+n'!M14,0),0)</f>
        <v>0</v>
      </c>
      <c r="N14" s="117">
        <f>IF($C$4="Attiecināmās izmaksas",IF('4a+c+n'!$Q14="A",'4a+c+n'!N14,0),0)</f>
        <v>0</v>
      </c>
      <c r="O14" s="117">
        <f>IF($C$4="Attiecināmās izmaksas",IF('4a+c+n'!$Q14="A",'4a+c+n'!O14,0),0)</f>
        <v>0</v>
      </c>
      <c r="P14" s="118">
        <f>IF($C$4="Attiecināmās izmaksas",IF('4a+c+n'!$Q14="A",'4a+c+n'!P14,0),0)</f>
        <v>0</v>
      </c>
    </row>
    <row r="15" spans="1:16" ht="30.6" x14ac:dyDescent="0.2">
      <c r="A15" s="51">
        <f>IF(P15=0,0,IF(COUNTBLANK(P15)=1,0,COUNTA($P$14:P15)))</f>
        <v>0</v>
      </c>
      <c r="B15" s="24" t="str">
        <f>IF($C$4="Attiecināmās izmaksas",IF('4a+c+n'!$Q15="A",'4a+c+n'!B15,0),0)</f>
        <v>13-00000</v>
      </c>
      <c r="C15" s="24" t="str">
        <f>IF($C$4="Attiecināmās izmaksas",IF('4a+c+n'!$Q15="A",'4a+c+n'!C15,0),0)</f>
        <v>Hidroizolējošas lentas CONTEGA Exo vai ekvivalentas iestrāde pa logu un lodžiju stiklojuma perimetru (visiem logiem un lodžījam fasādē)</v>
      </c>
      <c r="D15" s="24" t="str">
        <f>IF($C$4="Attiecināmās izmaksas",IF('4a+c+n'!$Q15="A",'4a+c+n'!D15,0),0)</f>
        <v>tm</v>
      </c>
      <c r="E15" s="46"/>
      <c r="F15" s="65"/>
      <c r="G15" s="119"/>
      <c r="H15" s="119">
        <f>IF($C$4="Attiecināmās izmaksas",IF('4a+c+n'!$Q15="A",'4a+c+n'!H15,0),0)</f>
        <v>0</v>
      </c>
      <c r="I15" s="119"/>
      <c r="J15" s="119"/>
      <c r="K15" s="120">
        <f>IF($C$4="Attiecināmās izmaksas",IF('4a+c+n'!$Q15="A",'4a+c+n'!K15,0),0)</f>
        <v>0</v>
      </c>
      <c r="L15" s="65">
        <f>IF($C$4="Attiecināmās izmaksas",IF('4a+c+n'!$Q15="A",'4a+c+n'!L15,0),0)</f>
        <v>0</v>
      </c>
      <c r="M15" s="119">
        <f>IF($C$4="Attiecināmās izmaksas",IF('4a+c+n'!$Q15="A",'4a+c+n'!M15,0),0)</f>
        <v>0</v>
      </c>
      <c r="N15" s="119">
        <f>IF($C$4="Attiecināmās izmaksas",IF('4a+c+n'!$Q15="A",'4a+c+n'!N15,0),0)</f>
        <v>0</v>
      </c>
      <c r="O15" s="119">
        <f>IF($C$4="Attiecināmās izmaksas",IF('4a+c+n'!$Q15="A",'4a+c+n'!O15,0),0)</f>
        <v>0</v>
      </c>
      <c r="P15" s="120">
        <f>IF($C$4="Attiecināmās izmaksas",IF('4a+c+n'!$Q15="A",'4a+c+n'!P15,0),0)</f>
        <v>0</v>
      </c>
    </row>
    <row r="16" spans="1:16" ht="40.799999999999997" x14ac:dyDescent="0.2">
      <c r="A16" s="51">
        <f>IF(P16=0,0,IF(COUNTBLANK(P16)=1,0,COUNTA($P$14:P16)))</f>
        <v>0</v>
      </c>
      <c r="B16" s="24" t="str">
        <f>IF($C$4="Attiecināmās izmaksas",IF('4a+c+n'!$Q16="A",'4a+c+n'!B16,0),0)</f>
        <v>13-00000</v>
      </c>
      <c r="C16" s="24" t="str">
        <f>IF($C$4="Attiecināmās izmaksas",IF('4a+c+n'!$Q16="A",'4a+c+n'!C16,0),0)</f>
        <v>Jaunu trīs stikla pakešu PVC logu bloku uzstādīšana ( U≤1,1 (W/m2 K). Rāmja profilā paredzēt Temix tipa distanceri. Krāsa atbilstoši krāsu pasai, iekšpuse balta. L01 logu bloks (2850x1450), t.sk, furnitūra</v>
      </c>
      <c r="D16" s="24" t="str">
        <f>IF($C$4="Attiecināmās izmaksas",IF('4a+c+n'!$Q16="A",'4a+c+n'!D16,0),0)</f>
        <v>gab.</v>
      </c>
      <c r="E16" s="46"/>
      <c r="F16" s="65"/>
      <c r="G16" s="119"/>
      <c r="H16" s="119">
        <f>IF($C$4="Attiecināmās izmaksas",IF('4a+c+n'!$Q16="A",'4a+c+n'!H16,0),0)</f>
        <v>0</v>
      </c>
      <c r="I16" s="119"/>
      <c r="J16" s="119"/>
      <c r="K16" s="120">
        <f>IF($C$4="Attiecināmās izmaksas",IF('4a+c+n'!$Q16="A",'4a+c+n'!K16,0),0)</f>
        <v>0</v>
      </c>
      <c r="L16" s="65">
        <f>IF($C$4="Attiecināmās izmaksas",IF('4a+c+n'!$Q16="A",'4a+c+n'!L16,0),0)</f>
        <v>0</v>
      </c>
      <c r="M16" s="119">
        <f>IF($C$4="Attiecināmās izmaksas",IF('4a+c+n'!$Q16="A",'4a+c+n'!M16,0),0)</f>
        <v>0</v>
      </c>
      <c r="N16" s="119">
        <f>IF($C$4="Attiecināmās izmaksas",IF('4a+c+n'!$Q16="A",'4a+c+n'!N16,0),0)</f>
        <v>0</v>
      </c>
      <c r="O16" s="119">
        <f>IF($C$4="Attiecināmās izmaksas",IF('4a+c+n'!$Q16="A",'4a+c+n'!O16,0),0)</f>
        <v>0</v>
      </c>
      <c r="P16" s="120">
        <f>IF($C$4="Attiecināmās izmaksas",IF('4a+c+n'!$Q16="A",'4a+c+n'!P16,0),0)</f>
        <v>0</v>
      </c>
    </row>
    <row r="17" spans="1:16" ht="40.799999999999997" x14ac:dyDescent="0.2">
      <c r="A17" s="51">
        <f>IF(P17=0,0,IF(COUNTBLANK(P17)=1,0,COUNTA($P$14:P17)))</f>
        <v>0</v>
      </c>
      <c r="B17" s="24" t="str">
        <f>IF($C$4="Attiecināmās izmaksas",IF('4a+c+n'!$Q17="A",'4a+c+n'!B17,0),0)</f>
        <v>13-00000</v>
      </c>
      <c r="C17" s="24" t="str">
        <f>IF($C$4="Attiecināmās izmaksas",IF('4a+c+n'!$Q17="A",'4a+c+n'!C17,0),0)</f>
        <v>Jaunu trīs stikla pakešu PVC logu bloku uzstādīšana ( U≤1,1 (W/m2 K). Rāmja profilā paredzēt Temix tipa distanceri. Krāsa atbilstoši krāsu pasai, iekšpuse balta. L02 logu bloks (3000x1450), t.sk, furnitūra</v>
      </c>
      <c r="D17" s="24" t="str">
        <f>IF($C$4="Attiecināmās izmaksas",IF('4a+c+n'!$Q17="A",'4a+c+n'!D17,0),0)</f>
        <v>gab.</v>
      </c>
      <c r="E17" s="46"/>
      <c r="F17" s="65"/>
      <c r="G17" s="119"/>
      <c r="H17" s="119">
        <f>IF($C$4="Attiecināmās izmaksas",IF('4a+c+n'!$Q17="A",'4a+c+n'!H17,0),0)</f>
        <v>0</v>
      </c>
      <c r="I17" s="119"/>
      <c r="J17" s="119"/>
      <c r="K17" s="120">
        <f>IF($C$4="Attiecināmās izmaksas",IF('4a+c+n'!$Q17="A",'4a+c+n'!K17,0),0)</f>
        <v>0</v>
      </c>
      <c r="L17" s="65">
        <f>IF($C$4="Attiecināmās izmaksas",IF('4a+c+n'!$Q17="A",'4a+c+n'!L17,0),0)</f>
        <v>0</v>
      </c>
      <c r="M17" s="119">
        <f>IF($C$4="Attiecināmās izmaksas",IF('4a+c+n'!$Q17="A",'4a+c+n'!M17,0),0)</f>
        <v>0</v>
      </c>
      <c r="N17" s="119">
        <f>IF($C$4="Attiecināmās izmaksas",IF('4a+c+n'!$Q17="A",'4a+c+n'!N17,0),0)</f>
        <v>0</v>
      </c>
      <c r="O17" s="119">
        <f>IF($C$4="Attiecināmās izmaksas",IF('4a+c+n'!$Q17="A",'4a+c+n'!O17,0),0)</f>
        <v>0</v>
      </c>
      <c r="P17" s="120">
        <f>IF($C$4="Attiecināmās izmaksas",IF('4a+c+n'!$Q17="A",'4a+c+n'!P17,0),0)</f>
        <v>0</v>
      </c>
    </row>
    <row r="18" spans="1:16" ht="40.799999999999997" x14ac:dyDescent="0.2">
      <c r="A18" s="51">
        <f>IF(P18=0,0,IF(COUNTBLANK(P18)=1,0,COUNTA($P$14:P18)))</f>
        <v>0</v>
      </c>
      <c r="B18" s="24" t="str">
        <f>IF($C$4="Attiecināmās izmaksas",IF('4a+c+n'!$Q18="A",'4a+c+n'!B18,0),0)</f>
        <v>13-00000</v>
      </c>
      <c r="C18" s="24" t="str">
        <f>IF($C$4="Attiecināmās izmaksas",IF('4a+c+n'!$Q18="A",'4a+c+n'!C18,0),0)</f>
        <v>Jaunu trīs stikla pakešu PVC logu bloku uzstādīšana ( U≤1,1 (W/m2 K). Rāmja profilā paredzēt Temix tipa distanceri. Krāsa atbilstoši krāsu pasai, iekšpuse balta. L03 logu bloks (1100x1450), t.sk, furnitūra</v>
      </c>
      <c r="D18" s="24" t="str">
        <f>IF($C$4="Attiecināmās izmaksas",IF('4a+c+n'!$Q18="A",'4a+c+n'!D18,0),0)</f>
        <v>gab.</v>
      </c>
      <c r="E18" s="46"/>
      <c r="F18" s="65"/>
      <c r="G18" s="119"/>
      <c r="H18" s="119">
        <f>IF($C$4="Attiecināmās izmaksas",IF('4a+c+n'!$Q18="A",'4a+c+n'!H18,0),0)</f>
        <v>0</v>
      </c>
      <c r="I18" s="119"/>
      <c r="J18" s="119"/>
      <c r="K18" s="120">
        <f>IF($C$4="Attiecināmās izmaksas",IF('4a+c+n'!$Q18="A",'4a+c+n'!K18,0),0)</f>
        <v>0</v>
      </c>
      <c r="L18" s="65">
        <f>IF($C$4="Attiecināmās izmaksas",IF('4a+c+n'!$Q18="A",'4a+c+n'!L18,0),0)</f>
        <v>0</v>
      </c>
      <c r="M18" s="119">
        <f>IF($C$4="Attiecināmās izmaksas",IF('4a+c+n'!$Q18="A",'4a+c+n'!M18,0),0)</f>
        <v>0</v>
      </c>
      <c r="N18" s="119">
        <f>IF($C$4="Attiecināmās izmaksas",IF('4a+c+n'!$Q18="A",'4a+c+n'!N18,0),0)</f>
        <v>0</v>
      </c>
      <c r="O18" s="119">
        <f>IF($C$4="Attiecināmās izmaksas",IF('4a+c+n'!$Q18="A",'4a+c+n'!O18,0),0)</f>
        <v>0</v>
      </c>
      <c r="P18" s="120">
        <f>IF($C$4="Attiecināmās izmaksas",IF('4a+c+n'!$Q18="A",'4a+c+n'!P18,0),0)</f>
        <v>0</v>
      </c>
    </row>
    <row r="19" spans="1:16" ht="40.799999999999997" x14ac:dyDescent="0.2">
      <c r="A19" s="51">
        <f>IF(P19=0,0,IF(COUNTBLANK(P19)=1,0,COUNTA($P$14:P19)))</f>
        <v>0</v>
      </c>
      <c r="B19" s="24" t="str">
        <f>IF($C$4="Attiecināmās izmaksas",IF('4a+c+n'!$Q19="A",'4a+c+n'!B19,0),0)</f>
        <v>13-00000</v>
      </c>
      <c r="C19" s="24" t="str">
        <f>IF($C$4="Attiecināmās izmaksas",IF('4a+c+n'!$Q19="A",'4a+c+n'!C19,0),0)</f>
        <v>Jaunu trīs stikla pakešu PVC logu bloku uzstādīšana ( U≤1,1 (W/m2 K). Rāmja profilā paredzēt Temix tipa distanceri. Krāsa atbilstoši krāsu pasai, iekšpuse balta. L07 logu bloks (1700x1450), t.sk, furnitūra</v>
      </c>
      <c r="D19" s="24" t="str">
        <f>IF($C$4="Attiecināmās izmaksas",IF('4a+c+n'!$Q19="A",'4a+c+n'!D19,0),0)</f>
        <v>gab.</v>
      </c>
      <c r="E19" s="46"/>
      <c r="F19" s="65"/>
      <c r="G19" s="119"/>
      <c r="H19" s="119">
        <f>IF($C$4="Attiecināmās izmaksas",IF('4a+c+n'!$Q19="A",'4a+c+n'!H19,0),0)</f>
        <v>0</v>
      </c>
      <c r="I19" s="119"/>
      <c r="J19" s="119"/>
      <c r="K19" s="120">
        <f>IF($C$4="Attiecināmās izmaksas",IF('4a+c+n'!$Q19="A",'4a+c+n'!K19,0),0)</f>
        <v>0</v>
      </c>
      <c r="L19" s="65">
        <f>IF($C$4="Attiecināmās izmaksas",IF('4a+c+n'!$Q19="A",'4a+c+n'!L19,0),0)</f>
        <v>0</v>
      </c>
      <c r="M19" s="119">
        <f>IF($C$4="Attiecināmās izmaksas",IF('4a+c+n'!$Q19="A",'4a+c+n'!M19,0),0)</f>
        <v>0</v>
      </c>
      <c r="N19" s="119">
        <f>IF($C$4="Attiecināmās izmaksas",IF('4a+c+n'!$Q19="A",'4a+c+n'!N19,0),0)</f>
        <v>0</v>
      </c>
      <c r="O19" s="119">
        <f>IF($C$4="Attiecināmās izmaksas",IF('4a+c+n'!$Q19="A",'4a+c+n'!O19,0),0)</f>
        <v>0</v>
      </c>
      <c r="P19" s="120">
        <f>IF($C$4="Attiecināmās izmaksas",IF('4a+c+n'!$Q19="A",'4a+c+n'!P19,0),0)</f>
        <v>0</v>
      </c>
    </row>
    <row r="20" spans="1:16" ht="51" x14ac:dyDescent="0.2">
      <c r="A20" s="51">
        <f>IF(P20=0,0,IF(COUNTBLANK(P20)=1,0,COUNTA($P$14:P20)))</f>
        <v>0</v>
      </c>
      <c r="B20" s="24" t="str">
        <f>IF($C$4="Attiecināmās izmaksas",IF('4a+c+n'!$Q20="A",'4a+c+n'!B20,0),0)</f>
        <v>13-00000</v>
      </c>
      <c r="C20" s="24" t="str">
        <f>IF($C$4="Attiecināmās izmaksas",IF('4a+c+n'!$Q20="A",'4a+c+n'!C20,0),0)</f>
        <v>Jaunu trīs stikla pakešu PVC lodžiju stiklojuma bloku uzstādīšana ( U≤1,1 (W/m2 K). Rāmja profilā paredzēt Temix tipa distanceri. Krāsa atbilstoši krāsu pasai, iekšpuse balta. L04 logu bloks (2300x1450), t.sk, furnitūra</v>
      </c>
      <c r="D20" s="24" t="str">
        <f>IF($C$4="Attiecināmās izmaksas",IF('4a+c+n'!$Q20="A",'4a+c+n'!D20,0),0)</f>
        <v>gab.</v>
      </c>
      <c r="E20" s="46"/>
      <c r="F20" s="65"/>
      <c r="G20" s="119"/>
      <c r="H20" s="119">
        <f>IF($C$4="Attiecināmās izmaksas",IF('4a+c+n'!$Q20="A",'4a+c+n'!H20,0),0)</f>
        <v>0</v>
      </c>
      <c r="I20" s="119"/>
      <c r="J20" s="119"/>
      <c r="K20" s="120">
        <f>IF($C$4="Attiecināmās izmaksas",IF('4a+c+n'!$Q20="A",'4a+c+n'!K20,0),0)</f>
        <v>0</v>
      </c>
      <c r="L20" s="65">
        <f>IF($C$4="Attiecināmās izmaksas",IF('4a+c+n'!$Q20="A",'4a+c+n'!L20,0),0)</f>
        <v>0</v>
      </c>
      <c r="M20" s="119">
        <f>IF($C$4="Attiecināmās izmaksas",IF('4a+c+n'!$Q20="A",'4a+c+n'!M20,0),0)</f>
        <v>0</v>
      </c>
      <c r="N20" s="119">
        <f>IF($C$4="Attiecināmās izmaksas",IF('4a+c+n'!$Q20="A",'4a+c+n'!N20,0),0)</f>
        <v>0</v>
      </c>
      <c r="O20" s="119">
        <f>IF($C$4="Attiecināmās izmaksas",IF('4a+c+n'!$Q20="A",'4a+c+n'!O20,0),0)</f>
        <v>0</v>
      </c>
      <c r="P20" s="120">
        <f>IF($C$4="Attiecināmās izmaksas",IF('4a+c+n'!$Q20="A",'4a+c+n'!P20,0),0)</f>
        <v>0</v>
      </c>
    </row>
    <row r="21" spans="1:16" ht="51" x14ac:dyDescent="0.2">
      <c r="A21" s="51">
        <f>IF(P21=0,0,IF(COUNTBLANK(P21)=1,0,COUNTA($P$14:P21)))</f>
        <v>0</v>
      </c>
      <c r="B21" s="24" t="str">
        <f>IF($C$4="Attiecināmās izmaksas",IF('4a+c+n'!$Q21="A",'4a+c+n'!B21,0),0)</f>
        <v>13-00000</v>
      </c>
      <c r="C21" s="24" t="str">
        <f>IF($C$4="Attiecināmās izmaksas",IF('4a+c+n'!$Q21="A",'4a+c+n'!C21,0),0)</f>
        <v>Jaunu trīs stikla pakešu PVC lodžijas stiklojuma bloku uzstādīšana ( U≤1,1 (W/m2 K). Rāmja profilā paredzēt Temix tipa distanceri. Krāsa atbilstoši krāsu pasai, iekšpuse balta. L05 logu bloks (1850x1450), t.sk, furnitūra</v>
      </c>
      <c r="D21" s="24" t="str">
        <f>IF($C$4="Attiecināmās izmaksas",IF('4a+c+n'!$Q21="A",'4a+c+n'!D21,0),0)</f>
        <v>gab.</v>
      </c>
      <c r="E21" s="46"/>
      <c r="F21" s="65"/>
      <c r="G21" s="119"/>
      <c r="H21" s="119">
        <f>IF($C$4="Attiecināmās izmaksas",IF('4a+c+n'!$Q21="A",'4a+c+n'!H21,0),0)</f>
        <v>0</v>
      </c>
      <c r="I21" s="119"/>
      <c r="J21" s="119"/>
      <c r="K21" s="120">
        <f>IF($C$4="Attiecināmās izmaksas",IF('4a+c+n'!$Q21="A",'4a+c+n'!K21,0),0)</f>
        <v>0</v>
      </c>
      <c r="L21" s="65">
        <f>IF($C$4="Attiecināmās izmaksas",IF('4a+c+n'!$Q21="A",'4a+c+n'!L21,0),0)</f>
        <v>0</v>
      </c>
      <c r="M21" s="119">
        <f>IF($C$4="Attiecināmās izmaksas",IF('4a+c+n'!$Q21="A",'4a+c+n'!M21,0),0)</f>
        <v>0</v>
      </c>
      <c r="N21" s="119">
        <f>IF($C$4="Attiecināmās izmaksas",IF('4a+c+n'!$Q21="A",'4a+c+n'!N21,0),0)</f>
        <v>0</v>
      </c>
      <c r="O21" s="119">
        <f>IF($C$4="Attiecināmās izmaksas",IF('4a+c+n'!$Q21="A",'4a+c+n'!O21,0),0)</f>
        <v>0</v>
      </c>
      <c r="P21" s="120">
        <f>IF($C$4="Attiecināmās izmaksas",IF('4a+c+n'!$Q21="A",'4a+c+n'!P21,0),0)</f>
        <v>0</v>
      </c>
    </row>
    <row r="22" spans="1:16" ht="51" x14ac:dyDescent="0.2">
      <c r="A22" s="51">
        <f>IF(P22=0,0,IF(COUNTBLANK(P22)=1,0,COUNTA($P$14:P22)))</f>
        <v>0</v>
      </c>
      <c r="B22" s="24" t="str">
        <f>IF($C$4="Attiecināmās izmaksas",IF('4a+c+n'!$Q22="A",'4a+c+n'!B22,0),0)</f>
        <v>13-00000</v>
      </c>
      <c r="C22" s="24" t="str">
        <f>IF($C$4="Attiecināmās izmaksas",IF('4a+c+n'!$Q22="A",'4a+c+n'!C22,0),0)</f>
        <v>Jaunu trīs stikla pakešu PVC lodžijas stiklojuma bloku uzstādīšana ( U≤1,1 (W/m2 K). Rāmja profilā paredzēt Temix tipa distanceri. Krāsa atbilstoši krāsu pasai, iekšpuse balta. L06 logu bloks (2450x1450), t.sk, furnitūra</v>
      </c>
      <c r="D22" s="24" t="str">
        <f>IF($C$4="Attiecināmās izmaksas",IF('4a+c+n'!$Q22="A",'4a+c+n'!D22,0),0)</f>
        <v>gab.</v>
      </c>
      <c r="E22" s="46"/>
      <c r="F22" s="65"/>
      <c r="G22" s="119"/>
      <c r="H22" s="119">
        <f>IF($C$4="Attiecināmās izmaksas",IF('4a+c+n'!$Q22="A",'4a+c+n'!H22,0),0)</f>
        <v>0</v>
      </c>
      <c r="I22" s="119"/>
      <c r="J22" s="119"/>
      <c r="K22" s="120">
        <f>IF($C$4="Attiecināmās izmaksas",IF('4a+c+n'!$Q22="A",'4a+c+n'!K22,0),0)</f>
        <v>0</v>
      </c>
      <c r="L22" s="65">
        <f>IF($C$4="Attiecināmās izmaksas",IF('4a+c+n'!$Q22="A",'4a+c+n'!L22,0),0)</f>
        <v>0</v>
      </c>
      <c r="M22" s="119">
        <f>IF($C$4="Attiecināmās izmaksas",IF('4a+c+n'!$Q22="A",'4a+c+n'!M22,0),0)</f>
        <v>0</v>
      </c>
      <c r="N22" s="119">
        <f>IF($C$4="Attiecināmās izmaksas",IF('4a+c+n'!$Q22="A",'4a+c+n'!N22,0),0)</f>
        <v>0</v>
      </c>
      <c r="O22" s="119">
        <f>IF($C$4="Attiecināmās izmaksas",IF('4a+c+n'!$Q22="A",'4a+c+n'!O22,0),0)</f>
        <v>0</v>
      </c>
      <c r="P22" s="120">
        <f>IF($C$4="Attiecināmās izmaksas",IF('4a+c+n'!$Q22="A",'4a+c+n'!P22,0),0)</f>
        <v>0</v>
      </c>
    </row>
    <row r="23" spans="1:16" ht="20.399999999999999" x14ac:dyDescent="0.2">
      <c r="A23" s="51">
        <f>IF(P23=0,0,IF(COUNTBLANK(P23)=1,0,COUNTA($P$14:P23)))</f>
        <v>0</v>
      </c>
      <c r="B23" s="24" t="str">
        <f>IF($C$4="Attiecināmās izmaksas",IF('4a+c+n'!$Q23="A",'4a+c+n'!B23,0),0)</f>
        <v>13-00000</v>
      </c>
      <c r="C23" s="24" t="str">
        <f>IF($C$4="Attiecināmās izmaksas",IF('4a+c+n'!$Q23="A",'4a+c+n'!C23,0),0)</f>
        <v>Esošo un maināmo logu aprīkošana ar ventilācijas iekārtu Ventsys vai ekvivalentu</v>
      </c>
      <c r="D23" s="24" t="str">
        <f>IF($C$4="Attiecināmās izmaksas",IF('4a+c+n'!$Q23="A",'4a+c+n'!D23,0),0)</f>
        <v>gab.</v>
      </c>
      <c r="E23" s="46"/>
      <c r="F23" s="65"/>
      <c r="G23" s="119"/>
      <c r="H23" s="119">
        <f>IF($C$4="Attiecināmās izmaksas",IF('4a+c+n'!$Q23="A",'4a+c+n'!H23,0),0)</f>
        <v>0</v>
      </c>
      <c r="I23" s="119"/>
      <c r="J23" s="119"/>
      <c r="K23" s="120">
        <f>IF($C$4="Attiecināmās izmaksas",IF('4a+c+n'!$Q23="A",'4a+c+n'!K23,0),0)</f>
        <v>0</v>
      </c>
      <c r="L23" s="65">
        <f>IF($C$4="Attiecināmās izmaksas",IF('4a+c+n'!$Q23="A",'4a+c+n'!L23,0),0)</f>
        <v>0</v>
      </c>
      <c r="M23" s="119">
        <f>IF($C$4="Attiecināmās izmaksas",IF('4a+c+n'!$Q23="A",'4a+c+n'!M23,0),0)</f>
        <v>0</v>
      </c>
      <c r="N23" s="119">
        <f>IF($C$4="Attiecināmās izmaksas",IF('4a+c+n'!$Q23="A",'4a+c+n'!N23,0),0)</f>
        <v>0</v>
      </c>
      <c r="O23" s="119">
        <f>IF($C$4="Attiecināmās izmaksas",IF('4a+c+n'!$Q23="A",'4a+c+n'!O23,0),0)</f>
        <v>0</v>
      </c>
      <c r="P23" s="120">
        <f>IF($C$4="Attiecināmās izmaksas",IF('4a+c+n'!$Q23="A",'4a+c+n'!P23,0),0)</f>
        <v>0</v>
      </c>
    </row>
    <row r="24" spans="1:16" x14ac:dyDescent="0.2">
      <c r="A24" s="51">
        <f>IF(P24=0,0,IF(COUNTBLANK(P24)=1,0,COUNTA($P$14:P24)))</f>
        <v>0</v>
      </c>
      <c r="B24" s="24">
        <f>IF($C$4="Attiecināmās izmaksas",IF('4a+c+n'!$Q24="A",'4a+c+n'!B24,0),0)</f>
        <v>0</v>
      </c>
      <c r="C24" s="24">
        <f>IF($C$4="Attiecināmās izmaksas",IF('4a+c+n'!$Q24="A",'4a+c+n'!C24,0),0)</f>
        <v>0</v>
      </c>
      <c r="D24" s="24">
        <f>IF($C$4="Attiecināmās izmaksas",IF('4a+c+n'!$Q24="A",'4a+c+n'!D24,0),0)</f>
        <v>0</v>
      </c>
      <c r="E24" s="46"/>
      <c r="F24" s="65"/>
      <c r="G24" s="119"/>
      <c r="H24" s="119">
        <f>IF($C$4="Attiecināmās izmaksas",IF('4a+c+n'!$Q24="A",'4a+c+n'!H24,0),0)</f>
        <v>0</v>
      </c>
      <c r="I24" s="119"/>
      <c r="J24" s="119"/>
      <c r="K24" s="120">
        <f>IF($C$4="Attiecināmās izmaksas",IF('4a+c+n'!$Q24="A",'4a+c+n'!K24,0),0)</f>
        <v>0</v>
      </c>
      <c r="L24" s="65">
        <f>IF($C$4="Attiecināmās izmaksas",IF('4a+c+n'!$Q24="A",'4a+c+n'!L24,0),0)</f>
        <v>0</v>
      </c>
      <c r="M24" s="119">
        <f>IF($C$4="Attiecināmās izmaksas",IF('4a+c+n'!$Q24="A",'4a+c+n'!M24,0),0)</f>
        <v>0</v>
      </c>
      <c r="N24" s="119">
        <f>IF($C$4="Attiecināmās izmaksas",IF('4a+c+n'!$Q24="A",'4a+c+n'!N24,0),0)</f>
        <v>0</v>
      </c>
      <c r="O24" s="119">
        <f>IF($C$4="Attiecināmās izmaksas",IF('4a+c+n'!$Q24="A",'4a+c+n'!O24,0),0)</f>
        <v>0</v>
      </c>
      <c r="P24" s="120">
        <f>IF($C$4="Attiecināmās izmaksas",IF('4a+c+n'!$Q24="A",'4a+c+n'!P24,0),0)</f>
        <v>0</v>
      </c>
    </row>
    <row r="25" spans="1:16" ht="40.799999999999997" x14ac:dyDescent="0.2">
      <c r="A25" s="51">
        <f>IF(P25=0,0,IF(COUNTBLANK(P25)=1,0,COUNTA($P$14:P25)))</f>
        <v>0</v>
      </c>
      <c r="B25" s="24" t="str">
        <f>IF($C$4="Attiecināmās izmaksas",IF('4a+c+n'!$Q25="A",'4a+c+n'!B25,0),0)</f>
        <v>13-00000</v>
      </c>
      <c r="C25" s="24" t="str">
        <f>IF($C$4="Attiecināmās izmaksas",IF('4a+c+n'!$Q25="A",'4a+c+n'!C25,0),0)</f>
        <v>Jaunu metāla durvju bloka uzstādīšana (U≤1,6 (W/m2 K), t.sk. iekšējā apdare, ārējā hidroizolējošā lenta, iekšējā difūzijas lenta. Krāsa atbilstoši krāsu pasei.  D1 metāla durvju bloks  (1000x2510), t.sk, furnitūra.</v>
      </c>
      <c r="D25" s="24" t="str">
        <f>IF($C$4="Attiecināmās izmaksas",IF('4a+c+n'!$Q25="A",'4a+c+n'!D25,0),0)</f>
        <v>gab.</v>
      </c>
      <c r="E25" s="46"/>
      <c r="F25" s="65"/>
      <c r="G25" s="119"/>
      <c r="H25" s="119">
        <f>IF($C$4="Attiecināmās izmaksas",IF('4a+c+n'!$Q25="A",'4a+c+n'!H25,0),0)</f>
        <v>0</v>
      </c>
      <c r="I25" s="119"/>
      <c r="J25" s="119"/>
      <c r="K25" s="120">
        <f>IF($C$4="Attiecināmās izmaksas",IF('4a+c+n'!$Q25="A",'4a+c+n'!K25,0),0)</f>
        <v>0</v>
      </c>
      <c r="L25" s="65">
        <f>IF($C$4="Attiecināmās izmaksas",IF('4a+c+n'!$Q25="A",'4a+c+n'!L25,0),0)</f>
        <v>0</v>
      </c>
      <c r="M25" s="119">
        <f>IF($C$4="Attiecināmās izmaksas",IF('4a+c+n'!$Q25="A",'4a+c+n'!M25,0),0)</f>
        <v>0</v>
      </c>
      <c r="N25" s="119">
        <f>IF($C$4="Attiecināmās izmaksas",IF('4a+c+n'!$Q25="A",'4a+c+n'!N25,0),0)</f>
        <v>0</v>
      </c>
      <c r="O25" s="119">
        <f>IF($C$4="Attiecināmās izmaksas",IF('4a+c+n'!$Q25="A",'4a+c+n'!O25,0),0)</f>
        <v>0</v>
      </c>
      <c r="P25" s="120">
        <f>IF($C$4="Attiecināmās izmaksas",IF('4a+c+n'!$Q25="A",'4a+c+n'!P25,0),0)</f>
        <v>0</v>
      </c>
    </row>
    <row r="26" spans="1:16" ht="40.799999999999997" x14ac:dyDescent="0.2">
      <c r="A26" s="51">
        <f>IF(P26=0,0,IF(COUNTBLANK(P26)=1,0,COUNTA($P$14:P26)))</f>
        <v>0</v>
      </c>
      <c r="B26" s="24" t="str">
        <f>IF($C$4="Attiecināmās izmaksas",IF('4a+c+n'!$Q26="A",'4a+c+n'!B26,0),0)</f>
        <v>13-00000</v>
      </c>
      <c r="C26" s="24" t="str">
        <f>IF($C$4="Attiecināmās izmaksas",IF('4a+c+n'!$Q26="A",'4a+c+n'!C26,0),0)</f>
        <v>Jaunu metāla durvju bloka uzstādīšana (U≤1,6 (W/m2 K), t.sk. iekšējā apdare, ārējā hidroizolējošā lenta, iekšējā difūzijas lenta. Krāsa atbilstoši krāsu pasei.  D2 metāla durvju bloks  (1000x2510), t.sk, furnitūra.  Slēdzamas</v>
      </c>
      <c r="D26" s="24" t="str">
        <f>IF($C$4="Attiecināmās izmaksas",IF('4a+c+n'!$Q26="A",'4a+c+n'!D26,0),0)</f>
        <v>gab.</v>
      </c>
      <c r="E26" s="46"/>
      <c r="F26" s="65"/>
      <c r="G26" s="119"/>
      <c r="H26" s="119">
        <f>IF($C$4="Attiecināmās izmaksas",IF('4a+c+n'!$Q26="A",'4a+c+n'!H26,0),0)</f>
        <v>0</v>
      </c>
      <c r="I26" s="119"/>
      <c r="J26" s="119"/>
      <c r="K26" s="120">
        <f>IF($C$4="Attiecināmās izmaksas",IF('4a+c+n'!$Q26="A",'4a+c+n'!K26,0),0)</f>
        <v>0</v>
      </c>
      <c r="L26" s="65">
        <f>IF($C$4="Attiecināmās izmaksas",IF('4a+c+n'!$Q26="A",'4a+c+n'!L26,0),0)</f>
        <v>0</v>
      </c>
      <c r="M26" s="119">
        <f>IF($C$4="Attiecināmās izmaksas",IF('4a+c+n'!$Q26="A",'4a+c+n'!M26,0),0)</f>
        <v>0</v>
      </c>
      <c r="N26" s="119">
        <f>IF($C$4="Attiecināmās izmaksas",IF('4a+c+n'!$Q26="A",'4a+c+n'!N26,0),0)</f>
        <v>0</v>
      </c>
      <c r="O26" s="119">
        <f>IF($C$4="Attiecināmās izmaksas",IF('4a+c+n'!$Q26="A",'4a+c+n'!O26,0),0)</f>
        <v>0</v>
      </c>
      <c r="P26" s="120">
        <f>IF($C$4="Attiecināmās izmaksas",IF('4a+c+n'!$Q26="A",'4a+c+n'!P26,0),0)</f>
        <v>0</v>
      </c>
    </row>
    <row r="27" spans="1:16" x14ac:dyDescent="0.2">
      <c r="A27" s="51">
        <f>IF(P27=0,0,IF(COUNTBLANK(P27)=1,0,COUNTA($P$14:P27)))</f>
        <v>0</v>
      </c>
      <c r="B27" s="24">
        <f>IF($C$4="Attiecināmās izmaksas",IF('4a+c+n'!$Q27="A",'4a+c+n'!B27,0),0)</f>
        <v>0</v>
      </c>
      <c r="C27" s="24">
        <f>IF($C$4="Attiecināmās izmaksas",IF('4a+c+n'!$Q27="A",'4a+c+n'!C27,0),0)</f>
        <v>0</v>
      </c>
      <c r="D27" s="24">
        <f>IF($C$4="Attiecināmās izmaksas",IF('4a+c+n'!$Q27="A",'4a+c+n'!D27,0),0)</f>
        <v>0</v>
      </c>
      <c r="E27" s="46"/>
      <c r="F27" s="65"/>
      <c r="G27" s="119"/>
      <c r="H27" s="119">
        <f>IF($C$4="Attiecināmās izmaksas",IF('4a+c+n'!$Q27="A",'4a+c+n'!H27,0),0)</f>
        <v>0</v>
      </c>
      <c r="I27" s="119"/>
      <c r="J27" s="119"/>
      <c r="K27" s="120">
        <f>IF($C$4="Attiecināmās izmaksas",IF('4a+c+n'!$Q27="A",'4a+c+n'!K27,0),0)</f>
        <v>0</v>
      </c>
      <c r="L27" s="65">
        <f>IF($C$4="Attiecināmās izmaksas",IF('4a+c+n'!$Q27="A",'4a+c+n'!L27,0),0)</f>
        <v>0</v>
      </c>
      <c r="M27" s="119">
        <f>IF($C$4="Attiecināmās izmaksas",IF('4a+c+n'!$Q27="A",'4a+c+n'!M27,0),0)</f>
        <v>0</v>
      </c>
      <c r="N27" s="119">
        <f>IF($C$4="Attiecināmās izmaksas",IF('4a+c+n'!$Q27="A",'4a+c+n'!N27,0),0)</f>
        <v>0</v>
      </c>
      <c r="O27" s="119">
        <f>IF($C$4="Attiecināmās izmaksas",IF('4a+c+n'!$Q27="A",'4a+c+n'!O27,0),0)</f>
        <v>0</v>
      </c>
      <c r="P27" s="120">
        <f>IF($C$4="Attiecināmās izmaksas",IF('4a+c+n'!$Q27="A",'4a+c+n'!P27,0),0)</f>
        <v>0</v>
      </c>
    </row>
    <row r="28" spans="1:16" ht="20.399999999999999" x14ac:dyDescent="0.2">
      <c r="A28" s="51">
        <f>IF(P28=0,0,IF(COUNTBLANK(P28)=1,0,COUNTA($P$14:P28)))</f>
        <v>0</v>
      </c>
      <c r="B28" s="24" t="str">
        <f>IF($C$4="Attiecināmās izmaksas",IF('4a+c+n'!$Q28="A",'4a+c+n'!B28,0),0)</f>
        <v>13-00000</v>
      </c>
      <c r="C28" s="24" t="str">
        <f>IF($C$4="Attiecināmās izmaksas",IF('4a+c+n'!$Q28="A",'4a+c+n'!C28,0),0)</f>
        <v>Durvju atdure</v>
      </c>
      <c r="D28" s="24" t="str">
        <f>IF($C$4="Attiecināmās izmaksas",IF('4a+c+n'!$Q28="A",'4a+c+n'!D28,0),0)</f>
        <v>gab.</v>
      </c>
      <c r="E28" s="46"/>
      <c r="F28" s="65"/>
      <c r="G28" s="119"/>
      <c r="H28" s="119">
        <f>IF($C$4="Attiecināmās izmaksas",IF('4a+c+n'!$Q28="A",'4a+c+n'!H28,0),0)</f>
        <v>0</v>
      </c>
      <c r="I28" s="119"/>
      <c r="J28" s="119"/>
      <c r="K28" s="120">
        <f>IF($C$4="Attiecināmās izmaksas",IF('4a+c+n'!$Q28="A",'4a+c+n'!K28,0),0)</f>
        <v>0</v>
      </c>
      <c r="L28" s="65">
        <f>IF($C$4="Attiecināmās izmaksas",IF('4a+c+n'!$Q28="A",'4a+c+n'!L28,0),0)</f>
        <v>0</v>
      </c>
      <c r="M28" s="119">
        <f>IF($C$4="Attiecināmās izmaksas",IF('4a+c+n'!$Q28="A",'4a+c+n'!M28,0),0)</f>
        <v>0</v>
      </c>
      <c r="N28" s="119">
        <f>IF($C$4="Attiecināmās izmaksas",IF('4a+c+n'!$Q28="A",'4a+c+n'!N28,0),0)</f>
        <v>0</v>
      </c>
      <c r="O28" s="119">
        <f>IF($C$4="Attiecināmās izmaksas",IF('4a+c+n'!$Q28="A",'4a+c+n'!O28,0),0)</f>
        <v>0</v>
      </c>
      <c r="P28" s="120">
        <f>IF($C$4="Attiecināmās izmaksas",IF('4a+c+n'!$Q28="A",'4a+c+n'!P28,0),0)</f>
        <v>0</v>
      </c>
    </row>
    <row r="29" spans="1:16" x14ac:dyDescent="0.2">
      <c r="A29" s="51">
        <f>IF(P29=0,0,IF(COUNTBLANK(P29)=1,0,COUNTA($P$14:P29)))</f>
        <v>0</v>
      </c>
      <c r="B29" s="24">
        <f>IF($C$4="Attiecināmās izmaksas",IF('4a+c+n'!$Q29="A",'4a+c+n'!B29,0),0)</f>
        <v>0</v>
      </c>
      <c r="C29" s="24">
        <f>IF($C$4="Attiecināmās izmaksas",IF('4a+c+n'!$Q29="A",'4a+c+n'!C29,0),0)</f>
        <v>0</v>
      </c>
      <c r="D29" s="24">
        <f>IF($C$4="Attiecināmās izmaksas",IF('4a+c+n'!$Q29="A",'4a+c+n'!D29,0),0)</f>
        <v>0</v>
      </c>
      <c r="E29" s="46"/>
      <c r="F29" s="65"/>
      <c r="G29" s="119"/>
      <c r="H29" s="119">
        <f>IF($C$4="Attiecināmās izmaksas",IF('4a+c+n'!$Q29="A",'4a+c+n'!H29,0),0)</f>
        <v>0</v>
      </c>
      <c r="I29" s="119"/>
      <c r="J29" s="119"/>
      <c r="K29" s="120">
        <f>IF($C$4="Attiecināmās izmaksas",IF('4a+c+n'!$Q29="A",'4a+c+n'!K29,0),0)</f>
        <v>0</v>
      </c>
      <c r="L29" s="65">
        <f>IF($C$4="Attiecināmās izmaksas",IF('4a+c+n'!$Q29="A",'4a+c+n'!L29,0),0)</f>
        <v>0</v>
      </c>
      <c r="M29" s="119">
        <f>IF($C$4="Attiecināmās izmaksas",IF('4a+c+n'!$Q29="A",'4a+c+n'!M29,0),0)</f>
        <v>0</v>
      </c>
      <c r="N29" s="119">
        <f>IF($C$4="Attiecināmās izmaksas",IF('4a+c+n'!$Q29="A",'4a+c+n'!N29,0),0)</f>
        <v>0</v>
      </c>
      <c r="O29" s="119">
        <f>IF($C$4="Attiecināmās izmaksas",IF('4a+c+n'!$Q29="A",'4a+c+n'!O29,0),0)</f>
        <v>0</v>
      </c>
      <c r="P29" s="120">
        <f>IF($C$4="Attiecināmās izmaksas",IF('4a+c+n'!$Q29="A",'4a+c+n'!P29,0),0)</f>
        <v>0</v>
      </c>
    </row>
    <row r="30" spans="1:16" x14ac:dyDescent="0.2">
      <c r="A30" s="51">
        <f>IF(P30=0,0,IF(COUNTBLANK(P30)=1,0,COUNTA($P$14:P30)))</f>
        <v>0</v>
      </c>
      <c r="B30" s="24">
        <f>IF($C$4="Attiecināmās izmaksas",IF('4a+c+n'!$Q30="A",'4a+c+n'!B30,0),0)</f>
        <v>0</v>
      </c>
      <c r="C30" s="24">
        <f>IF($C$4="Attiecināmās izmaksas",IF('4a+c+n'!$Q30="A",'4a+c+n'!C30,0),0)</f>
        <v>0</v>
      </c>
      <c r="D30" s="24">
        <f>IF($C$4="Attiecināmās izmaksas",IF('4a+c+n'!$Q30="A",'4a+c+n'!D30,0),0)</f>
        <v>0</v>
      </c>
      <c r="E30" s="46"/>
      <c r="F30" s="65"/>
      <c r="G30" s="119"/>
      <c r="H30" s="119">
        <f>IF($C$4="Attiecināmās izmaksas",IF('4a+c+n'!$Q30="A",'4a+c+n'!H30,0),0)</f>
        <v>0</v>
      </c>
      <c r="I30" s="119"/>
      <c r="J30" s="119"/>
      <c r="K30" s="120">
        <f>IF($C$4="Attiecināmās izmaksas",IF('4a+c+n'!$Q30="A",'4a+c+n'!K30,0),0)</f>
        <v>0</v>
      </c>
      <c r="L30" s="65">
        <f>IF($C$4="Attiecināmās izmaksas",IF('4a+c+n'!$Q30="A",'4a+c+n'!L30,0),0)</f>
        <v>0</v>
      </c>
      <c r="M30" s="119">
        <f>IF($C$4="Attiecināmās izmaksas",IF('4a+c+n'!$Q30="A",'4a+c+n'!M30,0),0)</f>
        <v>0</v>
      </c>
      <c r="N30" s="119">
        <f>IF($C$4="Attiecināmās izmaksas",IF('4a+c+n'!$Q30="A",'4a+c+n'!N30,0),0)</f>
        <v>0</v>
      </c>
      <c r="O30" s="119">
        <f>IF($C$4="Attiecināmās izmaksas",IF('4a+c+n'!$Q30="A",'4a+c+n'!O30,0),0)</f>
        <v>0</v>
      </c>
      <c r="P30" s="120">
        <f>IF($C$4="Attiecināmās izmaksas",IF('4a+c+n'!$Q30="A",'4a+c+n'!P30,0),0)</f>
        <v>0</v>
      </c>
    </row>
    <row r="31" spans="1:16" ht="20.399999999999999" x14ac:dyDescent="0.2">
      <c r="A31" s="51">
        <f>IF(P31=0,0,IF(COUNTBLANK(P31)=1,0,COUNTA($P$14:P31)))</f>
        <v>0</v>
      </c>
      <c r="B31" s="24" t="str">
        <f>IF($C$4="Attiecināmās izmaksas",IF('4a+c+n'!$Q31="A",'4a+c+n'!B31,0),0)</f>
        <v>13-00000</v>
      </c>
      <c r="C31" s="24" t="str">
        <f>IF($C$4="Attiecināmās izmaksas",IF('4a+c+n'!$Q31="A",'4a+c+n'!C31,0),0)</f>
        <v>Difūzijas lentas CONTEGA SL vai ekvivalentas iestrāde pa perimetru</v>
      </c>
      <c r="D31" s="24" t="str">
        <f>IF($C$4="Attiecināmās izmaksas",IF('4a+c+n'!$Q31="A",'4a+c+n'!D31,0),0)</f>
        <v>tm</v>
      </c>
      <c r="E31" s="46"/>
      <c r="F31" s="65"/>
      <c r="G31" s="119"/>
      <c r="H31" s="119">
        <f>IF($C$4="Attiecināmās izmaksas",IF('4a+c+n'!$Q31="A",'4a+c+n'!H31,0),0)</f>
        <v>0</v>
      </c>
      <c r="I31" s="119"/>
      <c r="J31" s="119"/>
      <c r="K31" s="120">
        <f>IF($C$4="Attiecināmās izmaksas",IF('4a+c+n'!$Q31="A",'4a+c+n'!K31,0),0)</f>
        <v>0</v>
      </c>
      <c r="L31" s="65">
        <f>IF($C$4="Attiecināmās izmaksas",IF('4a+c+n'!$Q31="A",'4a+c+n'!L31,0),0)</f>
        <v>0</v>
      </c>
      <c r="M31" s="119">
        <f>IF($C$4="Attiecināmās izmaksas",IF('4a+c+n'!$Q31="A",'4a+c+n'!M31,0),0)</f>
        <v>0</v>
      </c>
      <c r="N31" s="119">
        <f>IF($C$4="Attiecināmās izmaksas",IF('4a+c+n'!$Q31="A",'4a+c+n'!N31,0),0)</f>
        <v>0</v>
      </c>
      <c r="O31" s="119">
        <f>IF($C$4="Attiecināmās izmaksas",IF('4a+c+n'!$Q31="A",'4a+c+n'!O31,0),0)</f>
        <v>0</v>
      </c>
      <c r="P31" s="120">
        <f>IF($C$4="Attiecināmās izmaksas",IF('4a+c+n'!$Q31="A",'4a+c+n'!P31,0),0)</f>
        <v>0</v>
      </c>
    </row>
    <row r="32" spans="1:16" ht="40.799999999999997" x14ac:dyDescent="0.2">
      <c r="A32" s="51">
        <f>IF(P32=0,0,IF(COUNTBLANK(P32)=1,0,COUNTA($P$14:P32)))</f>
        <v>0</v>
      </c>
      <c r="B32" s="24" t="str">
        <f>IF($C$4="Attiecināmās izmaksas",IF('4a+c+n'!$Q32="A",'4a+c+n'!B32,0),0)</f>
        <v>13-00000</v>
      </c>
      <c r="C32" s="24" t="str">
        <f>IF($C$4="Attiecināmās izmaksas",IF('4a+c+n'!$Q32="A",'4a+c+n'!C32,0),0)</f>
        <v>Maināmo logu iekšējā apdare, t.sk. PVC palodze (balta), riģipša plāksnes apšūšanai, kā arī špaktele  virsmas sagatavošanai, kā arī krāsošana toni saskaņojot ar Pasūtāju.</v>
      </c>
      <c r="D32" s="24" t="str">
        <f>IF($C$4="Attiecināmās izmaksas",IF('4a+c+n'!$Q32="A",'4a+c+n'!D32,0),0)</f>
        <v>kompl</v>
      </c>
      <c r="E32" s="46"/>
      <c r="F32" s="65"/>
      <c r="G32" s="119"/>
      <c r="H32" s="119">
        <f>IF($C$4="Attiecināmās izmaksas",IF('4a+c+n'!$Q32="A",'4a+c+n'!H32,0),0)</f>
        <v>0</v>
      </c>
      <c r="I32" s="119"/>
      <c r="J32" s="119"/>
      <c r="K32" s="120">
        <f>IF($C$4="Attiecināmās izmaksas",IF('4a+c+n'!$Q32="A",'4a+c+n'!K32,0),0)</f>
        <v>0</v>
      </c>
      <c r="L32" s="65">
        <f>IF($C$4="Attiecināmās izmaksas",IF('4a+c+n'!$Q32="A",'4a+c+n'!L32,0),0)</f>
        <v>0</v>
      </c>
      <c r="M32" s="119">
        <f>IF($C$4="Attiecināmās izmaksas",IF('4a+c+n'!$Q32="A",'4a+c+n'!M32,0),0)</f>
        <v>0</v>
      </c>
      <c r="N32" s="119">
        <f>IF($C$4="Attiecināmās izmaksas",IF('4a+c+n'!$Q32="A",'4a+c+n'!N32,0),0)</f>
        <v>0</v>
      </c>
      <c r="O32" s="119">
        <f>IF($C$4="Attiecināmās izmaksas",IF('4a+c+n'!$Q32="A",'4a+c+n'!O32,0),0)</f>
        <v>0</v>
      </c>
      <c r="P32" s="120">
        <f>IF($C$4="Attiecināmās izmaksas",IF('4a+c+n'!$Q32="A",'4a+c+n'!P32,0),0)</f>
        <v>0</v>
      </c>
    </row>
    <row r="33" spans="1:16" x14ac:dyDescent="0.2">
      <c r="A33" s="51">
        <f>IF(P33=0,0,IF(COUNTBLANK(P33)=1,0,COUNTA($P$14:P33)))</f>
        <v>0</v>
      </c>
      <c r="B33" s="24">
        <f>IF($C$4="Attiecināmās izmaksas",IF('4a+c+n'!$Q33="A",'4a+c+n'!B33,0),0)</f>
        <v>0</v>
      </c>
      <c r="C33" s="24">
        <f>IF($C$4="Attiecināmās izmaksas",IF('4a+c+n'!$Q33="A",'4a+c+n'!C33,0),0)</f>
        <v>0</v>
      </c>
      <c r="D33" s="24">
        <f>IF($C$4="Attiecināmās izmaksas",IF('4a+c+n'!$Q33="A",'4a+c+n'!D33,0),0)</f>
        <v>0</v>
      </c>
      <c r="E33" s="46"/>
      <c r="F33" s="65"/>
      <c r="G33" s="119"/>
      <c r="H33" s="119">
        <f>IF($C$4="Attiecināmās izmaksas",IF('4a+c+n'!$Q33="A",'4a+c+n'!H33,0),0)</f>
        <v>0</v>
      </c>
      <c r="I33" s="119"/>
      <c r="J33" s="119"/>
      <c r="K33" s="120">
        <f>IF($C$4="Attiecināmās izmaksas",IF('4a+c+n'!$Q33="A",'4a+c+n'!K33,0),0)</f>
        <v>0</v>
      </c>
      <c r="L33" s="65">
        <f>IF($C$4="Attiecināmās izmaksas",IF('4a+c+n'!$Q33="A",'4a+c+n'!L33,0),0)</f>
        <v>0</v>
      </c>
      <c r="M33" s="119">
        <f>IF($C$4="Attiecināmās izmaksas",IF('4a+c+n'!$Q33="A",'4a+c+n'!M33,0),0)</f>
        <v>0</v>
      </c>
      <c r="N33" s="119">
        <f>IF($C$4="Attiecināmās izmaksas",IF('4a+c+n'!$Q33="A",'4a+c+n'!N33,0),0)</f>
        <v>0</v>
      </c>
      <c r="O33" s="119">
        <f>IF($C$4="Attiecināmās izmaksas",IF('4a+c+n'!$Q33="A",'4a+c+n'!O33,0),0)</f>
        <v>0</v>
      </c>
      <c r="P33" s="120">
        <f>IF($C$4="Attiecināmās izmaksas",IF('4a+c+n'!$Q33="A",'4a+c+n'!P33,0),0)</f>
        <v>0</v>
      </c>
    </row>
    <row r="34" spans="1:16" ht="30.6" x14ac:dyDescent="0.2">
      <c r="A34" s="51">
        <f>IF(P34=0,0,IF(COUNTBLANK(P34)=1,0,COUNTA($P$14:P34)))</f>
        <v>0</v>
      </c>
      <c r="B34" s="24" t="str">
        <f>IF($C$4="Attiecināmās izmaksas",IF('4a+c+n'!$Q34="A",'4a+c+n'!B34,0),0)</f>
        <v>13-00000</v>
      </c>
      <c r="C34" s="24" t="str">
        <f>IF($C$4="Attiecināmās izmaksas",IF('4a+c+n'!$Q34="A",'4a+c+n'!C34,0),0)</f>
        <v>Cinkota skārda ventilācijas reste bēniņos Vr-1 200x400mm montāža, t.sk. stiprinājumi,insektu siets. Krāsa atbilstoši krāsu pasei.</v>
      </c>
      <c r="D34" s="24" t="str">
        <f>IF($C$4="Attiecināmās izmaksas",IF('4a+c+n'!$Q34="A",'4a+c+n'!D34,0),0)</f>
        <v>gab.</v>
      </c>
      <c r="E34" s="46"/>
      <c r="F34" s="65"/>
      <c r="G34" s="119"/>
      <c r="H34" s="119">
        <f>IF($C$4="Attiecināmās izmaksas",IF('4a+c+n'!$Q34="A",'4a+c+n'!H34,0),0)</f>
        <v>0</v>
      </c>
      <c r="I34" s="119"/>
      <c r="J34" s="119"/>
      <c r="K34" s="120">
        <f>IF($C$4="Attiecināmās izmaksas",IF('4a+c+n'!$Q34="A",'4a+c+n'!K34,0),0)</f>
        <v>0</v>
      </c>
      <c r="L34" s="65">
        <f>IF($C$4="Attiecināmās izmaksas",IF('4a+c+n'!$Q34="A",'4a+c+n'!L34,0),0)</f>
        <v>0</v>
      </c>
      <c r="M34" s="119">
        <f>IF($C$4="Attiecināmās izmaksas",IF('4a+c+n'!$Q34="A",'4a+c+n'!M34,0),0)</f>
        <v>0</v>
      </c>
      <c r="N34" s="119">
        <f>IF($C$4="Attiecināmās izmaksas",IF('4a+c+n'!$Q34="A",'4a+c+n'!N34,0),0)</f>
        <v>0</v>
      </c>
      <c r="O34" s="119">
        <f>IF($C$4="Attiecināmās izmaksas",IF('4a+c+n'!$Q34="A",'4a+c+n'!O34,0),0)</f>
        <v>0</v>
      </c>
      <c r="P34" s="120">
        <f>IF($C$4="Attiecināmās izmaksas",IF('4a+c+n'!$Q34="A",'4a+c+n'!P34,0),0)</f>
        <v>0</v>
      </c>
    </row>
    <row r="35" spans="1:16" ht="30.6" x14ac:dyDescent="0.2">
      <c r="A35" s="51">
        <f>IF(P35=0,0,IF(COUNTBLANK(P35)=1,0,COUNTA($P$14:P35)))</f>
        <v>0</v>
      </c>
      <c r="B35" s="24" t="str">
        <f>IF($C$4="Attiecināmās izmaksas",IF('4a+c+n'!$Q35="A",'4a+c+n'!B35,0),0)</f>
        <v>13-00000</v>
      </c>
      <c r="C35" s="24" t="str">
        <f>IF($C$4="Attiecināmās izmaksas",IF('4a+c+n'!$Q35="A",'4a+c+n'!C35,0),0)</f>
        <v>Cinkota skārda ventilācijas reste pagrabā Vr-2 200x200mm montāža, t.sk. stiprinājumi,insektu siets. Krāsa atbilstoši krāsu pasei.</v>
      </c>
      <c r="D35" s="24" t="str">
        <f>IF($C$4="Attiecināmās izmaksas",IF('4a+c+n'!$Q35="A",'4a+c+n'!D35,0),0)</f>
        <v>gab.</v>
      </c>
      <c r="E35" s="46"/>
      <c r="F35" s="65"/>
      <c r="G35" s="119"/>
      <c r="H35" s="119">
        <f>IF($C$4="Attiecināmās izmaksas",IF('4a+c+n'!$Q35="A",'4a+c+n'!H35,0),0)</f>
        <v>0</v>
      </c>
      <c r="I35" s="119"/>
      <c r="J35" s="119"/>
      <c r="K35" s="120">
        <f>IF($C$4="Attiecināmās izmaksas",IF('4a+c+n'!$Q35="A",'4a+c+n'!K35,0),0)</f>
        <v>0</v>
      </c>
      <c r="L35" s="65">
        <f>IF($C$4="Attiecināmās izmaksas",IF('4a+c+n'!$Q35="A",'4a+c+n'!L35,0),0)</f>
        <v>0</v>
      </c>
      <c r="M35" s="119">
        <f>IF($C$4="Attiecināmās izmaksas",IF('4a+c+n'!$Q35="A",'4a+c+n'!M35,0),0)</f>
        <v>0</v>
      </c>
      <c r="N35" s="119">
        <f>IF($C$4="Attiecināmās izmaksas",IF('4a+c+n'!$Q35="A",'4a+c+n'!N35,0),0)</f>
        <v>0</v>
      </c>
      <c r="O35" s="119">
        <f>IF($C$4="Attiecināmās izmaksas",IF('4a+c+n'!$Q35="A",'4a+c+n'!O35,0),0)</f>
        <v>0</v>
      </c>
      <c r="P35" s="120">
        <f>IF($C$4="Attiecināmās izmaksas",IF('4a+c+n'!$Q35="A",'4a+c+n'!P35,0),0)</f>
        <v>0</v>
      </c>
    </row>
    <row r="36" spans="1:16" ht="20.399999999999999" x14ac:dyDescent="0.2">
      <c r="A36" s="51">
        <f>IF(P36=0,0,IF(COUNTBLANK(P36)=1,0,COUNTA($P$14:P36)))</f>
        <v>0</v>
      </c>
      <c r="B36" s="24" t="str">
        <f>IF($C$4="Attiecināmās izmaksas",IF('4a+c+n'!$Q36="A",'4a+c+n'!B36,0),0)</f>
        <v>13-00000</v>
      </c>
      <c r="C36" s="24" t="str">
        <f>IF($C$4="Attiecināmās izmaksas",IF('4a+c+n'!$Q36="A",'4a+c+n'!C36,0),0)</f>
        <v>Svaiga gaisa vārsts VTK-100 Vr-3, Reste 200x200mm montāža, t.sk. Stiprinājumi, koka brusas</v>
      </c>
      <c r="D36" s="24" t="str">
        <f>IF($C$4="Attiecināmās izmaksas",IF('4a+c+n'!$Q36="A",'4a+c+n'!D36,0),0)</f>
        <v>kompl</v>
      </c>
      <c r="E36" s="46"/>
      <c r="F36" s="65"/>
      <c r="G36" s="119"/>
      <c r="H36" s="119">
        <f>IF($C$4="Attiecināmās izmaksas",IF('4a+c+n'!$Q36="A",'4a+c+n'!H36,0),0)</f>
        <v>0</v>
      </c>
      <c r="I36" s="119"/>
      <c r="J36" s="119"/>
      <c r="K36" s="120">
        <f>IF($C$4="Attiecināmās izmaksas",IF('4a+c+n'!$Q36="A",'4a+c+n'!K36,0),0)</f>
        <v>0</v>
      </c>
      <c r="L36" s="65">
        <f>IF($C$4="Attiecināmās izmaksas",IF('4a+c+n'!$Q36="A",'4a+c+n'!L36,0),0)</f>
        <v>0</v>
      </c>
      <c r="M36" s="119">
        <f>IF($C$4="Attiecināmās izmaksas",IF('4a+c+n'!$Q36="A",'4a+c+n'!M36,0),0)</f>
        <v>0</v>
      </c>
      <c r="N36" s="119">
        <f>IF($C$4="Attiecināmās izmaksas",IF('4a+c+n'!$Q36="A",'4a+c+n'!N36,0),0)</f>
        <v>0</v>
      </c>
      <c r="O36" s="119">
        <f>IF($C$4="Attiecināmās izmaksas",IF('4a+c+n'!$Q36="A",'4a+c+n'!O36,0),0)</f>
        <v>0</v>
      </c>
      <c r="P36" s="120">
        <f>IF($C$4="Attiecināmās izmaksas",IF('4a+c+n'!$Q36="A",'4a+c+n'!P36,0),0)</f>
        <v>0</v>
      </c>
    </row>
    <row r="37" spans="1:16" ht="12" customHeight="1" thickBot="1" x14ac:dyDescent="0.25">
      <c r="A37" s="317" t="s">
        <v>62</v>
      </c>
      <c r="B37" s="318"/>
      <c r="C37" s="318"/>
      <c r="D37" s="318"/>
      <c r="E37" s="318"/>
      <c r="F37" s="318"/>
      <c r="G37" s="318"/>
      <c r="H37" s="318"/>
      <c r="I37" s="318"/>
      <c r="J37" s="318"/>
      <c r="K37" s="319"/>
      <c r="L37" s="130">
        <f>SUM(L14:L36)</f>
        <v>0</v>
      </c>
      <c r="M37" s="131">
        <f>SUM(M14:M36)</f>
        <v>0</v>
      </c>
      <c r="N37" s="131">
        <f>SUM(N14:N36)</f>
        <v>0</v>
      </c>
      <c r="O37" s="131">
        <f>SUM(O14:O36)</f>
        <v>0</v>
      </c>
      <c r="P37" s="132">
        <f>SUM(P14:P36)</f>
        <v>0</v>
      </c>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14</v>
      </c>
      <c r="B40" s="16"/>
      <c r="C40" s="320" t="str">
        <f>'Kops n'!C35:H35</f>
        <v>Gundega Ābelīte 28.03.2024</v>
      </c>
      <c r="D40" s="320"/>
      <c r="E40" s="320"/>
      <c r="F40" s="320"/>
      <c r="G40" s="320"/>
      <c r="H40" s="320"/>
      <c r="I40" s="16"/>
      <c r="J40" s="16"/>
      <c r="K40" s="16"/>
      <c r="L40" s="16"/>
      <c r="M40" s="16"/>
      <c r="N40" s="16"/>
      <c r="O40" s="16"/>
      <c r="P40" s="16"/>
    </row>
    <row r="41" spans="1:16" x14ac:dyDescent="0.2">
      <c r="A41" s="16"/>
      <c r="B41" s="16"/>
      <c r="C41" s="246" t="s">
        <v>15</v>
      </c>
      <c r="D41" s="246"/>
      <c r="E41" s="246"/>
      <c r="F41" s="246"/>
      <c r="G41" s="246"/>
      <c r="H41" s="24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262" t="str">
        <f>'Kops n'!A38:D38</f>
        <v>Tāme sastādīta 2024. gada 28. martā</v>
      </c>
      <c r="B43" s="263"/>
      <c r="C43" s="263"/>
      <c r="D43" s="263"/>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 t="s">
        <v>41</v>
      </c>
      <c r="B45" s="16"/>
      <c r="C45" s="320">
        <f>'Kops n'!C40:H40</f>
        <v>0</v>
      </c>
      <c r="D45" s="320"/>
      <c r="E45" s="320"/>
      <c r="F45" s="320"/>
      <c r="G45" s="320"/>
      <c r="H45" s="320"/>
      <c r="I45" s="16"/>
      <c r="J45" s="16"/>
      <c r="K45" s="16"/>
      <c r="L45" s="16"/>
      <c r="M45" s="16"/>
      <c r="N45" s="16"/>
      <c r="O45" s="16"/>
      <c r="P45" s="16"/>
    </row>
    <row r="46" spans="1:16" x14ac:dyDescent="0.2">
      <c r="A46" s="16"/>
      <c r="B46" s="16"/>
      <c r="C46" s="246" t="s">
        <v>15</v>
      </c>
      <c r="D46" s="246"/>
      <c r="E46" s="246"/>
      <c r="F46" s="246"/>
      <c r="G46" s="246"/>
      <c r="H46" s="24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78" t="s">
        <v>16</v>
      </c>
      <c r="B48" s="42"/>
      <c r="C48" s="85">
        <f>'Kops n'!C43</f>
        <v>0</v>
      </c>
      <c r="D48" s="42"/>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6:H46"/>
    <mergeCell ref="C4:I4"/>
    <mergeCell ref="F12:K12"/>
    <mergeCell ref="A9:F9"/>
    <mergeCell ref="J9:M9"/>
    <mergeCell ref="D8:L8"/>
    <mergeCell ref="A37:K37"/>
    <mergeCell ref="C40:H40"/>
    <mergeCell ref="C41:H41"/>
    <mergeCell ref="A43:D43"/>
    <mergeCell ref="C45:H45"/>
  </mergeCells>
  <conditionalFormatting sqref="A37:K37">
    <cfRule type="containsText" dxfId="200" priority="3" operator="containsText" text="Tiešās izmaksas kopā, t. sk. darba devēja sociālais nodoklis __.__% ">
      <formula>NOT(ISERROR(SEARCH("Tiešās izmaksas kopā, t. sk. darba devēja sociālais nodoklis __.__% ",A37)))</formula>
    </cfRule>
  </conditionalFormatting>
  <conditionalFormatting sqref="A14:P36">
    <cfRule type="cellIs" dxfId="199" priority="1" operator="equal">
      <formula>0</formula>
    </cfRule>
  </conditionalFormatting>
  <conditionalFormatting sqref="C2:I2 D5:L8 N9:O9 L37:P37 C40:H40 C45:H45 C48">
    <cfRule type="cellIs" dxfId="198"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9"/>
  <sheetViews>
    <sheetView topLeftCell="A14" workbookViewId="0">
      <selection activeCell="J32" sqref="J3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'4a+c+n'!D1</f>
        <v>4</v>
      </c>
      <c r="E1" s="22"/>
      <c r="F1" s="22"/>
      <c r="G1" s="22"/>
      <c r="H1" s="22"/>
      <c r="I1" s="22"/>
      <c r="J1" s="22"/>
      <c r="N1" s="26"/>
      <c r="O1" s="27"/>
      <c r="P1" s="28"/>
    </row>
    <row r="2" spans="1:16" x14ac:dyDescent="0.2">
      <c r="A2" s="29"/>
      <c r="B2" s="29"/>
      <c r="C2" s="332" t="str">
        <f>'4a+c+n'!C2:I2</f>
        <v>Logi un durvis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'4a+c+n'!A9</f>
        <v>Tāme sastādīta  2024. gada tirgus cenās, pamatojoties uz AR daļas rasējumiem</v>
      </c>
      <c r="B9" s="329"/>
      <c r="C9" s="329"/>
      <c r="D9" s="329"/>
      <c r="E9" s="329"/>
      <c r="F9" s="329"/>
      <c r="G9" s="31"/>
      <c r="H9" s="31"/>
      <c r="I9" s="31"/>
      <c r="J9" s="330" t="s">
        <v>45</v>
      </c>
      <c r="K9" s="330"/>
      <c r="L9" s="330"/>
      <c r="M9" s="330"/>
      <c r="N9" s="331">
        <f>P37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izmaksas",IF('4a+c+n'!$Q14="C",'4a+c+n'!B14,0))</f>
        <v>0</v>
      </c>
      <c r="C14" s="23">
        <f>IF($C$4="citu pasākumu izmaksas",IF('4a+c+n'!$Q14="C",'4a+c+n'!C14,0))</f>
        <v>0</v>
      </c>
      <c r="D14" s="23">
        <f>IF($C$4="citu pasākumu izmaksas",IF('4a+c+n'!$Q14="C",'4a+c+n'!D14,0))</f>
        <v>0</v>
      </c>
      <c r="E14" s="45"/>
      <c r="F14" s="63"/>
      <c r="G14" s="117"/>
      <c r="H14" s="117">
        <f>IF($C$4="citu pasākumu izmaksas",IF('4a+c+n'!$Q14="C",'4a+c+n'!H14,0))</f>
        <v>0</v>
      </c>
      <c r="I14" s="117"/>
      <c r="J14" s="117"/>
      <c r="K14" s="118">
        <f>IF($C$4="citu pasākumu izmaksas",IF('4a+c+n'!$Q14="C",'4a+c+n'!K14,0))</f>
        <v>0</v>
      </c>
      <c r="L14" s="81">
        <f>IF($C$4="citu pasākumu izmaksas",IF('4a+c+n'!$Q14="C",'4a+c+n'!L14,0))</f>
        <v>0</v>
      </c>
      <c r="M14" s="117">
        <f>IF($C$4="citu pasākumu izmaksas",IF('4a+c+n'!$Q14="C",'4a+c+n'!M14,0))</f>
        <v>0</v>
      </c>
      <c r="N14" s="117">
        <f>IF($C$4="citu pasākumu izmaksas",IF('4a+c+n'!$Q14="C",'4a+c+n'!N14,0))</f>
        <v>0</v>
      </c>
      <c r="O14" s="117">
        <f>IF($C$4="citu pasākumu izmaksas",IF('4a+c+n'!$Q14="C",'4a+c+n'!O14,0))</f>
        <v>0</v>
      </c>
      <c r="P14" s="118">
        <f>IF($C$4="citu pasākumu izmaksas",IF('4a+c+n'!$Q14="C",'4a+c+n'!P14,0))</f>
        <v>0</v>
      </c>
    </row>
    <row r="15" spans="1:16" x14ac:dyDescent="0.2">
      <c r="A15" s="51">
        <f>IF(P15=0,0,IF(COUNTBLANK(P15)=1,0,COUNTA($P$14:P15)))</f>
        <v>0</v>
      </c>
      <c r="B15" s="24">
        <f>IF($C$4="citu pasākumu izmaksas",IF('4a+c+n'!$Q15="C",'4a+c+n'!B15,0))</f>
        <v>0</v>
      </c>
      <c r="C15" s="24">
        <f>IF($C$4="citu pasākumu izmaksas",IF('4a+c+n'!$Q15="C",'4a+c+n'!C15,0))</f>
        <v>0</v>
      </c>
      <c r="D15" s="24">
        <f>IF($C$4="citu pasākumu izmaksas",IF('4a+c+n'!$Q15="C",'4a+c+n'!D15,0))</f>
        <v>0</v>
      </c>
      <c r="E15" s="46"/>
      <c r="F15" s="65"/>
      <c r="G15" s="119"/>
      <c r="H15" s="119">
        <f>IF($C$4="citu pasākumu izmaksas",IF('4a+c+n'!$Q15="C",'4a+c+n'!H15,0))</f>
        <v>0</v>
      </c>
      <c r="I15" s="119"/>
      <c r="J15" s="119"/>
      <c r="K15" s="120">
        <f>IF($C$4="citu pasākumu izmaksas",IF('4a+c+n'!$Q15="C",'4a+c+n'!K15,0))</f>
        <v>0</v>
      </c>
      <c r="L15" s="82">
        <f>IF($C$4="citu pasākumu izmaksas",IF('4a+c+n'!$Q15="C",'4a+c+n'!L15,0))</f>
        <v>0</v>
      </c>
      <c r="M15" s="119">
        <f>IF($C$4="citu pasākumu izmaksas",IF('4a+c+n'!$Q15="C",'4a+c+n'!M15,0))</f>
        <v>0</v>
      </c>
      <c r="N15" s="119">
        <f>IF($C$4="citu pasākumu izmaksas",IF('4a+c+n'!$Q15="C",'4a+c+n'!N15,0))</f>
        <v>0</v>
      </c>
      <c r="O15" s="119">
        <f>IF($C$4="citu pasākumu izmaksas",IF('4a+c+n'!$Q15="C",'4a+c+n'!O15,0))</f>
        <v>0</v>
      </c>
      <c r="P15" s="120">
        <f>IF($C$4="citu pasākumu izmaksas",IF('4a+c+n'!$Q15="C",'4a+c+n'!P15,0))</f>
        <v>0</v>
      </c>
    </row>
    <row r="16" spans="1:16" x14ac:dyDescent="0.2">
      <c r="A16" s="51">
        <f>IF(P16=0,0,IF(COUNTBLANK(P16)=1,0,COUNTA($P$14:P16)))</f>
        <v>0</v>
      </c>
      <c r="B16" s="24">
        <f>IF($C$4="citu pasākumu izmaksas",IF('4a+c+n'!$Q16="C",'4a+c+n'!B16,0))</f>
        <v>0</v>
      </c>
      <c r="C16" s="24">
        <f>IF($C$4="citu pasākumu izmaksas",IF('4a+c+n'!$Q16="C",'4a+c+n'!C16,0))</f>
        <v>0</v>
      </c>
      <c r="D16" s="24">
        <f>IF($C$4="citu pasākumu izmaksas",IF('4a+c+n'!$Q16="C",'4a+c+n'!D16,0))</f>
        <v>0</v>
      </c>
      <c r="E16" s="46"/>
      <c r="F16" s="65"/>
      <c r="G16" s="119"/>
      <c r="H16" s="119">
        <f>IF($C$4="citu pasākumu izmaksas",IF('4a+c+n'!$Q16="C",'4a+c+n'!H16,0))</f>
        <v>0</v>
      </c>
      <c r="I16" s="119"/>
      <c r="J16" s="119"/>
      <c r="K16" s="120">
        <f>IF($C$4="citu pasākumu izmaksas",IF('4a+c+n'!$Q16="C",'4a+c+n'!K16,0))</f>
        <v>0</v>
      </c>
      <c r="L16" s="82">
        <f>IF($C$4="citu pasākumu izmaksas",IF('4a+c+n'!$Q16="C",'4a+c+n'!L16,0))</f>
        <v>0</v>
      </c>
      <c r="M16" s="119">
        <f>IF($C$4="citu pasākumu izmaksas",IF('4a+c+n'!$Q16="C",'4a+c+n'!M16,0))</f>
        <v>0</v>
      </c>
      <c r="N16" s="119">
        <f>IF($C$4="citu pasākumu izmaksas",IF('4a+c+n'!$Q16="C",'4a+c+n'!N16,0))</f>
        <v>0</v>
      </c>
      <c r="O16" s="119">
        <f>IF($C$4="citu pasākumu izmaksas",IF('4a+c+n'!$Q16="C",'4a+c+n'!O16,0))</f>
        <v>0</v>
      </c>
      <c r="P16" s="120">
        <f>IF($C$4="citu pasākumu izmaksas",IF('4a+c+n'!$Q16="C",'4a+c+n'!P16,0))</f>
        <v>0</v>
      </c>
    </row>
    <row r="17" spans="1:16" x14ac:dyDescent="0.2">
      <c r="A17" s="51">
        <f>IF(P17=0,0,IF(COUNTBLANK(P17)=1,0,COUNTA($P$14:P17)))</f>
        <v>0</v>
      </c>
      <c r="B17" s="24">
        <f>IF($C$4="citu pasākumu izmaksas",IF('4a+c+n'!$Q17="C",'4a+c+n'!B17,0))</f>
        <v>0</v>
      </c>
      <c r="C17" s="24">
        <f>IF($C$4="citu pasākumu izmaksas",IF('4a+c+n'!$Q17="C",'4a+c+n'!C17,0))</f>
        <v>0</v>
      </c>
      <c r="D17" s="24">
        <f>IF($C$4="citu pasākumu izmaksas",IF('4a+c+n'!$Q17="C",'4a+c+n'!D17,0))</f>
        <v>0</v>
      </c>
      <c r="E17" s="46"/>
      <c r="F17" s="65"/>
      <c r="G17" s="119"/>
      <c r="H17" s="119">
        <f>IF($C$4="citu pasākumu izmaksas",IF('4a+c+n'!$Q17="C",'4a+c+n'!H17,0))</f>
        <v>0</v>
      </c>
      <c r="I17" s="119"/>
      <c r="J17" s="119"/>
      <c r="K17" s="120">
        <f>IF($C$4="citu pasākumu izmaksas",IF('4a+c+n'!$Q17="C",'4a+c+n'!K17,0))</f>
        <v>0</v>
      </c>
      <c r="L17" s="82">
        <f>IF($C$4="citu pasākumu izmaksas",IF('4a+c+n'!$Q17="C",'4a+c+n'!L17,0))</f>
        <v>0</v>
      </c>
      <c r="M17" s="119">
        <f>IF($C$4="citu pasākumu izmaksas",IF('4a+c+n'!$Q17="C",'4a+c+n'!M17,0))</f>
        <v>0</v>
      </c>
      <c r="N17" s="119">
        <f>IF($C$4="citu pasākumu izmaksas",IF('4a+c+n'!$Q17="C",'4a+c+n'!N17,0))</f>
        <v>0</v>
      </c>
      <c r="O17" s="119">
        <f>IF($C$4="citu pasākumu izmaksas",IF('4a+c+n'!$Q17="C",'4a+c+n'!O17,0))</f>
        <v>0</v>
      </c>
      <c r="P17" s="120">
        <f>IF($C$4="citu pasākumu izmaksas",IF('4a+c+n'!$Q17="C",'4a+c+n'!P17,0))</f>
        <v>0</v>
      </c>
    </row>
    <row r="18" spans="1:16" x14ac:dyDescent="0.2">
      <c r="A18" s="51">
        <f>IF(P18=0,0,IF(COUNTBLANK(P18)=1,0,COUNTA($P$14:P18)))</f>
        <v>0</v>
      </c>
      <c r="B18" s="24">
        <f>IF($C$4="citu pasākumu izmaksas",IF('4a+c+n'!$Q18="C",'4a+c+n'!B18,0))</f>
        <v>0</v>
      </c>
      <c r="C18" s="24">
        <f>IF($C$4="citu pasākumu izmaksas",IF('4a+c+n'!$Q18="C",'4a+c+n'!C18,0))</f>
        <v>0</v>
      </c>
      <c r="D18" s="24">
        <f>IF($C$4="citu pasākumu izmaksas",IF('4a+c+n'!$Q18="C",'4a+c+n'!D18,0))</f>
        <v>0</v>
      </c>
      <c r="E18" s="46"/>
      <c r="F18" s="65"/>
      <c r="G18" s="119"/>
      <c r="H18" s="119">
        <f>IF($C$4="citu pasākumu izmaksas",IF('4a+c+n'!$Q18="C",'4a+c+n'!H18,0))</f>
        <v>0</v>
      </c>
      <c r="I18" s="119"/>
      <c r="J18" s="119"/>
      <c r="K18" s="120">
        <f>IF($C$4="citu pasākumu izmaksas",IF('4a+c+n'!$Q18="C",'4a+c+n'!K18,0))</f>
        <v>0</v>
      </c>
      <c r="L18" s="82">
        <f>IF($C$4="citu pasākumu izmaksas",IF('4a+c+n'!$Q18="C",'4a+c+n'!L18,0))</f>
        <v>0</v>
      </c>
      <c r="M18" s="119">
        <f>IF($C$4="citu pasākumu izmaksas",IF('4a+c+n'!$Q18="C",'4a+c+n'!M18,0))</f>
        <v>0</v>
      </c>
      <c r="N18" s="119">
        <f>IF($C$4="citu pasākumu izmaksas",IF('4a+c+n'!$Q18="C",'4a+c+n'!N18,0))</f>
        <v>0</v>
      </c>
      <c r="O18" s="119">
        <f>IF($C$4="citu pasākumu izmaksas",IF('4a+c+n'!$Q18="C",'4a+c+n'!O18,0))</f>
        <v>0</v>
      </c>
      <c r="P18" s="120">
        <f>IF($C$4="citu pasākumu izmaksas",IF('4a+c+n'!$Q18="C",'4a+c+n'!P18,0))</f>
        <v>0</v>
      </c>
    </row>
    <row r="19" spans="1:16" x14ac:dyDescent="0.2">
      <c r="A19" s="51">
        <f>IF(P19=0,0,IF(COUNTBLANK(P19)=1,0,COUNTA($P$14:P19)))</f>
        <v>0</v>
      </c>
      <c r="B19" s="24">
        <f>IF($C$4="citu pasākumu izmaksas",IF('4a+c+n'!$Q19="C",'4a+c+n'!B19,0))</f>
        <v>0</v>
      </c>
      <c r="C19" s="24">
        <f>IF($C$4="citu pasākumu izmaksas",IF('4a+c+n'!$Q19="C",'4a+c+n'!C19,0))</f>
        <v>0</v>
      </c>
      <c r="D19" s="24">
        <f>IF($C$4="citu pasākumu izmaksas",IF('4a+c+n'!$Q19="C",'4a+c+n'!D19,0))</f>
        <v>0</v>
      </c>
      <c r="E19" s="46"/>
      <c r="F19" s="65"/>
      <c r="G19" s="119"/>
      <c r="H19" s="119">
        <f>IF($C$4="citu pasākumu izmaksas",IF('4a+c+n'!$Q19="C",'4a+c+n'!H19,0))</f>
        <v>0</v>
      </c>
      <c r="I19" s="119"/>
      <c r="J19" s="119"/>
      <c r="K19" s="120">
        <f>IF($C$4="citu pasākumu izmaksas",IF('4a+c+n'!$Q19="C",'4a+c+n'!K19,0))</f>
        <v>0</v>
      </c>
      <c r="L19" s="82">
        <f>IF($C$4="citu pasākumu izmaksas",IF('4a+c+n'!$Q19="C",'4a+c+n'!L19,0))</f>
        <v>0</v>
      </c>
      <c r="M19" s="119">
        <f>IF($C$4="citu pasākumu izmaksas",IF('4a+c+n'!$Q19="C",'4a+c+n'!M19,0))</f>
        <v>0</v>
      </c>
      <c r="N19" s="119">
        <f>IF($C$4="citu pasākumu izmaksas",IF('4a+c+n'!$Q19="C",'4a+c+n'!N19,0))</f>
        <v>0</v>
      </c>
      <c r="O19" s="119">
        <f>IF($C$4="citu pasākumu izmaksas",IF('4a+c+n'!$Q19="C",'4a+c+n'!O19,0))</f>
        <v>0</v>
      </c>
      <c r="P19" s="120">
        <f>IF($C$4="citu pasākumu izmaksas",IF('4a+c+n'!$Q19="C",'4a+c+n'!P19,0))</f>
        <v>0</v>
      </c>
    </row>
    <row r="20" spans="1:16" x14ac:dyDescent="0.2">
      <c r="A20" s="51">
        <f>IF(P20=0,0,IF(COUNTBLANK(P20)=1,0,COUNTA($P$14:P20)))</f>
        <v>0</v>
      </c>
      <c r="B20" s="24">
        <f>IF($C$4="citu pasākumu izmaksas",IF('4a+c+n'!$Q20="C",'4a+c+n'!B20,0))</f>
        <v>0</v>
      </c>
      <c r="C20" s="24">
        <f>IF($C$4="citu pasākumu izmaksas",IF('4a+c+n'!$Q20="C",'4a+c+n'!C20,0))</f>
        <v>0</v>
      </c>
      <c r="D20" s="24">
        <f>IF($C$4="citu pasākumu izmaksas",IF('4a+c+n'!$Q20="C",'4a+c+n'!D20,0))</f>
        <v>0</v>
      </c>
      <c r="E20" s="46"/>
      <c r="F20" s="65"/>
      <c r="G20" s="119"/>
      <c r="H20" s="119">
        <f>IF($C$4="citu pasākumu izmaksas",IF('4a+c+n'!$Q20="C",'4a+c+n'!H20,0))</f>
        <v>0</v>
      </c>
      <c r="I20" s="119"/>
      <c r="J20" s="119"/>
      <c r="K20" s="120">
        <f>IF($C$4="citu pasākumu izmaksas",IF('4a+c+n'!$Q20="C",'4a+c+n'!K20,0))</f>
        <v>0</v>
      </c>
      <c r="L20" s="82">
        <f>IF($C$4="citu pasākumu izmaksas",IF('4a+c+n'!$Q20="C",'4a+c+n'!L20,0))</f>
        <v>0</v>
      </c>
      <c r="M20" s="119">
        <f>IF($C$4="citu pasākumu izmaksas",IF('4a+c+n'!$Q20="C",'4a+c+n'!M20,0))</f>
        <v>0</v>
      </c>
      <c r="N20" s="119">
        <f>IF($C$4="citu pasākumu izmaksas",IF('4a+c+n'!$Q20="C",'4a+c+n'!N20,0))</f>
        <v>0</v>
      </c>
      <c r="O20" s="119">
        <f>IF($C$4="citu pasākumu izmaksas",IF('4a+c+n'!$Q20="C",'4a+c+n'!O20,0))</f>
        <v>0</v>
      </c>
      <c r="P20" s="120">
        <f>IF($C$4="citu pasākumu izmaksas",IF('4a+c+n'!$Q20="C",'4a+c+n'!P20,0))</f>
        <v>0</v>
      </c>
    </row>
    <row r="21" spans="1:16" x14ac:dyDescent="0.2">
      <c r="A21" s="51">
        <f>IF(P21=0,0,IF(COUNTBLANK(P21)=1,0,COUNTA($P$14:P21)))</f>
        <v>0</v>
      </c>
      <c r="B21" s="24">
        <f>IF($C$4="citu pasākumu izmaksas",IF('4a+c+n'!$Q21="C",'4a+c+n'!B21,0))</f>
        <v>0</v>
      </c>
      <c r="C21" s="24">
        <f>IF($C$4="citu pasākumu izmaksas",IF('4a+c+n'!$Q21="C",'4a+c+n'!C21,0))</f>
        <v>0</v>
      </c>
      <c r="D21" s="24">
        <f>IF($C$4="citu pasākumu izmaksas",IF('4a+c+n'!$Q21="C",'4a+c+n'!D21,0))</f>
        <v>0</v>
      </c>
      <c r="E21" s="46"/>
      <c r="F21" s="65"/>
      <c r="G21" s="119"/>
      <c r="H21" s="119">
        <f>IF($C$4="citu pasākumu izmaksas",IF('4a+c+n'!$Q21="C",'4a+c+n'!H21,0))</f>
        <v>0</v>
      </c>
      <c r="I21" s="119"/>
      <c r="J21" s="119"/>
      <c r="K21" s="120">
        <f>IF($C$4="citu pasākumu izmaksas",IF('4a+c+n'!$Q21="C",'4a+c+n'!K21,0))</f>
        <v>0</v>
      </c>
      <c r="L21" s="82">
        <f>IF($C$4="citu pasākumu izmaksas",IF('4a+c+n'!$Q21="C",'4a+c+n'!L21,0))</f>
        <v>0</v>
      </c>
      <c r="M21" s="119">
        <f>IF($C$4="citu pasākumu izmaksas",IF('4a+c+n'!$Q21="C",'4a+c+n'!M21,0))</f>
        <v>0</v>
      </c>
      <c r="N21" s="119">
        <f>IF($C$4="citu pasākumu izmaksas",IF('4a+c+n'!$Q21="C",'4a+c+n'!N21,0))</f>
        <v>0</v>
      </c>
      <c r="O21" s="119">
        <f>IF($C$4="citu pasākumu izmaksas",IF('4a+c+n'!$Q21="C",'4a+c+n'!O21,0))</f>
        <v>0</v>
      </c>
      <c r="P21" s="120">
        <f>IF($C$4="citu pasākumu izmaksas",IF('4a+c+n'!$Q21="C",'4a+c+n'!P21,0))</f>
        <v>0</v>
      </c>
    </row>
    <row r="22" spans="1:16" x14ac:dyDescent="0.2">
      <c r="A22" s="51">
        <f>IF(P22=0,0,IF(COUNTBLANK(P22)=1,0,COUNTA($P$14:P22)))</f>
        <v>0</v>
      </c>
      <c r="B22" s="24">
        <f>IF($C$4="citu pasākumu izmaksas",IF('4a+c+n'!$Q22="C",'4a+c+n'!B22,0))</f>
        <v>0</v>
      </c>
      <c r="C22" s="24">
        <f>IF($C$4="citu pasākumu izmaksas",IF('4a+c+n'!$Q22="C",'4a+c+n'!C22,0))</f>
        <v>0</v>
      </c>
      <c r="D22" s="24">
        <f>IF($C$4="citu pasākumu izmaksas",IF('4a+c+n'!$Q22="C",'4a+c+n'!D22,0))</f>
        <v>0</v>
      </c>
      <c r="E22" s="46"/>
      <c r="F22" s="65"/>
      <c r="G22" s="119"/>
      <c r="H22" s="119">
        <f>IF($C$4="citu pasākumu izmaksas",IF('4a+c+n'!$Q22="C",'4a+c+n'!H22,0))</f>
        <v>0</v>
      </c>
      <c r="I22" s="119"/>
      <c r="J22" s="119"/>
      <c r="K22" s="120">
        <f>IF($C$4="citu pasākumu izmaksas",IF('4a+c+n'!$Q22="C",'4a+c+n'!K22,0))</f>
        <v>0</v>
      </c>
      <c r="L22" s="82">
        <f>IF($C$4="citu pasākumu izmaksas",IF('4a+c+n'!$Q22="C",'4a+c+n'!L22,0))</f>
        <v>0</v>
      </c>
      <c r="M22" s="119">
        <f>IF($C$4="citu pasākumu izmaksas",IF('4a+c+n'!$Q22="C",'4a+c+n'!M22,0))</f>
        <v>0</v>
      </c>
      <c r="N22" s="119">
        <f>IF($C$4="citu pasākumu izmaksas",IF('4a+c+n'!$Q22="C",'4a+c+n'!N22,0))</f>
        <v>0</v>
      </c>
      <c r="O22" s="119">
        <f>IF($C$4="citu pasākumu izmaksas",IF('4a+c+n'!$Q22="C",'4a+c+n'!O22,0))</f>
        <v>0</v>
      </c>
      <c r="P22" s="120">
        <f>IF($C$4="citu pasākumu izmaksas",IF('4a+c+n'!$Q22="C",'4a+c+n'!P22,0))</f>
        <v>0</v>
      </c>
    </row>
    <row r="23" spans="1:16" x14ac:dyDescent="0.2">
      <c r="A23" s="51">
        <f>IF(P23=0,0,IF(COUNTBLANK(P23)=1,0,COUNTA($P$14:P23)))</f>
        <v>0</v>
      </c>
      <c r="B23" s="24">
        <f>IF($C$4="citu pasākumu izmaksas",IF('4a+c+n'!$Q23="C",'4a+c+n'!B23,0))</f>
        <v>0</v>
      </c>
      <c r="C23" s="24">
        <f>IF($C$4="citu pasākumu izmaksas",IF('4a+c+n'!$Q23="C",'4a+c+n'!C23,0))</f>
        <v>0</v>
      </c>
      <c r="D23" s="24">
        <f>IF($C$4="citu pasākumu izmaksas",IF('4a+c+n'!$Q23="C",'4a+c+n'!D23,0))</f>
        <v>0</v>
      </c>
      <c r="E23" s="46"/>
      <c r="F23" s="65"/>
      <c r="G23" s="119"/>
      <c r="H23" s="119">
        <f>IF($C$4="citu pasākumu izmaksas",IF('4a+c+n'!$Q23="C",'4a+c+n'!H23,0))</f>
        <v>0</v>
      </c>
      <c r="I23" s="119"/>
      <c r="J23" s="119"/>
      <c r="K23" s="120">
        <f>IF($C$4="citu pasākumu izmaksas",IF('4a+c+n'!$Q23="C",'4a+c+n'!K23,0))</f>
        <v>0</v>
      </c>
      <c r="L23" s="82">
        <f>IF($C$4="citu pasākumu izmaksas",IF('4a+c+n'!$Q23="C",'4a+c+n'!L23,0))</f>
        <v>0</v>
      </c>
      <c r="M23" s="119">
        <f>IF($C$4="citu pasākumu izmaksas",IF('4a+c+n'!$Q23="C",'4a+c+n'!M23,0))</f>
        <v>0</v>
      </c>
      <c r="N23" s="119">
        <f>IF($C$4="citu pasākumu izmaksas",IF('4a+c+n'!$Q23="C",'4a+c+n'!N23,0))</f>
        <v>0</v>
      </c>
      <c r="O23" s="119">
        <f>IF($C$4="citu pasākumu izmaksas",IF('4a+c+n'!$Q23="C",'4a+c+n'!O23,0))</f>
        <v>0</v>
      </c>
      <c r="P23" s="120">
        <f>IF($C$4="citu pasākumu izmaksas",IF('4a+c+n'!$Q23="C",'4a+c+n'!P23,0))</f>
        <v>0</v>
      </c>
    </row>
    <row r="24" spans="1:16" x14ac:dyDescent="0.2">
      <c r="A24" s="51">
        <f>IF(P24=0,0,IF(COUNTBLANK(P24)=1,0,COUNTA($P$14:P24)))</f>
        <v>0</v>
      </c>
      <c r="B24" s="24">
        <f>IF($C$4="citu pasākumu izmaksas",IF('4a+c+n'!$Q24="C",'4a+c+n'!B24,0))</f>
        <v>0</v>
      </c>
      <c r="C24" s="24">
        <f>IF($C$4="citu pasākumu izmaksas",IF('4a+c+n'!$Q24="C",'4a+c+n'!C24,0))</f>
        <v>0</v>
      </c>
      <c r="D24" s="24">
        <f>IF($C$4="citu pasākumu izmaksas",IF('4a+c+n'!$Q24="C",'4a+c+n'!D24,0))</f>
        <v>0</v>
      </c>
      <c r="E24" s="46"/>
      <c r="F24" s="65"/>
      <c r="G24" s="119"/>
      <c r="H24" s="119">
        <f>IF($C$4="citu pasākumu izmaksas",IF('4a+c+n'!$Q24="C",'4a+c+n'!H24,0))</f>
        <v>0</v>
      </c>
      <c r="I24" s="119"/>
      <c r="J24" s="119"/>
      <c r="K24" s="120">
        <f>IF($C$4="citu pasākumu izmaksas",IF('4a+c+n'!$Q24="C",'4a+c+n'!K24,0))</f>
        <v>0</v>
      </c>
      <c r="L24" s="82">
        <f>IF($C$4="citu pasākumu izmaksas",IF('4a+c+n'!$Q24="C",'4a+c+n'!L24,0))</f>
        <v>0</v>
      </c>
      <c r="M24" s="119">
        <f>IF($C$4="citu pasākumu izmaksas",IF('4a+c+n'!$Q24="C",'4a+c+n'!M24,0))</f>
        <v>0</v>
      </c>
      <c r="N24" s="119">
        <f>IF($C$4="citu pasākumu izmaksas",IF('4a+c+n'!$Q24="C",'4a+c+n'!N24,0))</f>
        <v>0</v>
      </c>
      <c r="O24" s="119">
        <f>IF($C$4="citu pasākumu izmaksas",IF('4a+c+n'!$Q24="C",'4a+c+n'!O24,0))</f>
        <v>0</v>
      </c>
      <c r="P24" s="120">
        <f>IF($C$4="citu pasākumu izmaksas",IF('4a+c+n'!$Q24="C",'4a+c+n'!P24,0))</f>
        <v>0</v>
      </c>
    </row>
    <row r="25" spans="1:16" x14ac:dyDescent="0.2">
      <c r="A25" s="51">
        <f>IF(P25=0,0,IF(COUNTBLANK(P25)=1,0,COUNTA($P$14:P25)))</f>
        <v>0</v>
      </c>
      <c r="B25" s="24">
        <f>IF($C$4="citu pasākumu izmaksas",IF('4a+c+n'!$Q25="C",'4a+c+n'!B25,0))</f>
        <v>0</v>
      </c>
      <c r="C25" s="24">
        <f>IF($C$4="citu pasākumu izmaksas",IF('4a+c+n'!$Q25="C",'4a+c+n'!C25,0))</f>
        <v>0</v>
      </c>
      <c r="D25" s="24">
        <f>IF($C$4="citu pasākumu izmaksas",IF('4a+c+n'!$Q25="C",'4a+c+n'!D25,0))</f>
        <v>0</v>
      </c>
      <c r="E25" s="46"/>
      <c r="F25" s="65"/>
      <c r="G25" s="119"/>
      <c r="H25" s="119">
        <f>IF($C$4="citu pasākumu izmaksas",IF('4a+c+n'!$Q25="C",'4a+c+n'!H25,0))</f>
        <v>0</v>
      </c>
      <c r="I25" s="119"/>
      <c r="J25" s="119"/>
      <c r="K25" s="120">
        <f>IF($C$4="citu pasākumu izmaksas",IF('4a+c+n'!$Q25="C",'4a+c+n'!K25,0))</f>
        <v>0</v>
      </c>
      <c r="L25" s="82">
        <f>IF($C$4="citu pasākumu izmaksas",IF('4a+c+n'!$Q25="C",'4a+c+n'!L25,0))</f>
        <v>0</v>
      </c>
      <c r="M25" s="119">
        <f>IF($C$4="citu pasākumu izmaksas",IF('4a+c+n'!$Q25="C",'4a+c+n'!M25,0))</f>
        <v>0</v>
      </c>
      <c r="N25" s="119">
        <f>IF($C$4="citu pasākumu izmaksas",IF('4a+c+n'!$Q25="C",'4a+c+n'!N25,0))</f>
        <v>0</v>
      </c>
      <c r="O25" s="119">
        <f>IF($C$4="citu pasākumu izmaksas",IF('4a+c+n'!$Q25="C",'4a+c+n'!O25,0))</f>
        <v>0</v>
      </c>
      <c r="P25" s="120">
        <f>IF($C$4="citu pasākumu izmaksas",IF('4a+c+n'!$Q25="C",'4a+c+n'!P25,0))</f>
        <v>0</v>
      </c>
    </row>
    <row r="26" spans="1:16" x14ac:dyDescent="0.2">
      <c r="A26" s="51">
        <f>IF(P26=0,0,IF(COUNTBLANK(P26)=1,0,COUNTA($P$14:P26)))</f>
        <v>0</v>
      </c>
      <c r="B26" s="24">
        <f>IF($C$4="citu pasākumu izmaksas",IF('4a+c+n'!$Q26="C",'4a+c+n'!B26,0))</f>
        <v>0</v>
      </c>
      <c r="C26" s="24">
        <f>IF($C$4="citu pasākumu izmaksas",IF('4a+c+n'!$Q26="C",'4a+c+n'!C26,0))</f>
        <v>0</v>
      </c>
      <c r="D26" s="24">
        <f>IF($C$4="citu pasākumu izmaksas",IF('4a+c+n'!$Q26="C",'4a+c+n'!D26,0))</f>
        <v>0</v>
      </c>
      <c r="E26" s="46"/>
      <c r="F26" s="65"/>
      <c r="G26" s="119"/>
      <c r="H26" s="119">
        <f>IF($C$4="citu pasākumu izmaksas",IF('4a+c+n'!$Q26="C",'4a+c+n'!H26,0))</f>
        <v>0</v>
      </c>
      <c r="I26" s="119"/>
      <c r="J26" s="119"/>
      <c r="K26" s="120">
        <f>IF($C$4="citu pasākumu izmaksas",IF('4a+c+n'!$Q26="C",'4a+c+n'!K26,0))</f>
        <v>0</v>
      </c>
      <c r="L26" s="82">
        <f>IF($C$4="citu pasākumu izmaksas",IF('4a+c+n'!$Q26="C",'4a+c+n'!L26,0))</f>
        <v>0</v>
      </c>
      <c r="M26" s="119">
        <f>IF($C$4="citu pasākumu izmaksas",IF('4a+c+n'!$Q26="C",'4a+c+n'!M26,0))</f>
        <v>0</v>
      </c>
      <c r="N26" s="119">
        <f>IF($C$4="citu pasākumu izmaksas",IF('4a+c+n'!$Q26="C",'4a+c+n'!N26,0))</f>
        <v>0</v>
      </c>
      <c r="O26" s="119">
        <f>IF($C$4="citu pasākumu izmaksas",IF('4a+c+n'!$Q26="C",'4a+c+n'!O26,0))</f>
        <v>0</v>
      </c>
      <c r="P26" s="120">
        <f>IF($C$4="citu pasākumu izmaksas",IF('4a+c+n'!$Q26="C",'4a+c+n'!P26,0))</f>
        <v>0</v>
      </c>
    </row>
    <row r="27" spans="1:16" ht="20.399999999999999" x14ac:dyDescent="0.2">
      <c r="A27" s="51">
        <f>IF(P27=0,0,IF(COUNTBLANK(P27)=1,0,COUNTA($P$14:P27)))</f>
        <v>0</v>
      </c>
      <c r="B27" s="24" t="str">
        <f>IF($C$4="citu pasākumu izmaksas",IF('4a+c+n'!$Q27="C",'4a+c+n'!B27,0))</f>
        <v>13-00000</v>
      </c>
      <c r="C27" s="24" t="str">
        <f>IF($C$4="citu pasākumu izmaksas",IF('4a+c+n'!$Q27="C",'4a+c+n'!C27,0))</f>
        <v>Aizvērējmehānismi</v>
      </c>
      <c r="D27" s="24" t="str">
        <f>IF($C$4="citu pasākumu izmaksas",IF('4a+c+n'!$Q27="C",'4a+c+n'!D27,0))</f>
        <v>gab.</v>
      </c>
      <c r="E27" s="46"/>
      <c r="F27" s="65"/>
      <c r="G27" s="119"/>
      <c r="H27" s="119">
        <f>IF($C$4="citu pasākumu izmaksas",IF('4a+c+n'!$Q27="C",'4a+c+n'!H27,0))</f>
        <v>0</v>
      </c>
      <c r="I27" s="119"/>
      <c r="J27" s="119"/>
      <c r="K27" s="120">
        <f>IF($C$4="citu pasākumu izmaksas",IF('4a+c+n'!$Q27="C",'4a+c+n'!K27,0))</f>
        <v>0</v>
      </c>
      <c r="L27" s="82">
        <f>IF($C$4="citu pasākumu izmaksas",IF('4a+c+n'!$Q27="C",'4a+c+n'!L27,0))</f>
        <v>0</v>
      </c>
      <c r="M27" s="119">
        <f>IF($C$4="citu pasākumu izmaksas",IF('4a+c+n'!$Q27="C",'4a+c+n'!M27,0))</f>
        <v>0</v>
      </c>
      <c r="N27" s="119">
        <f>IF($C$4="citu pasākumu izmaksas",IF('4a+c+n'!$Q27="C",'4a+c+n'!N27,0))</f>
        <v>0</v>
      </c>
      <c r="O27" s="119">
        <f>IF($C$4="citu pasākumu izmaksas",IF('4a+c+n'!$Q27="C",'4a+c+n'!O27,0))</f>
        <v>0</v>
      </c>
      <c r="P27" s="120">
        <f>IF($C$4="citu pasākumu izmaksas",IF('4a+c+n'!$Q27="C",'4a+c+n'!P27,0))</f>
        <v>0</v>
      </c>
    </row>
    <row r="28" spans="1:16" x14ac:dyDescent="0.2">
      <c r="A28" s="51">
        <f>IF(P28=0,0,IF(COUNTBLANK(P28)=1,0,COUNTA($P$14:P28)))</f>
        <v>0</v>
      </c>
      <c r="B28" s="24">
        <f>IF($C$4="citu pasākumu izmaksas",IF('4a+c+n'!$Q28="C",'4a+c+n'!B28,0))</f>
        <v>0</v>
      </c>
      <c r="C28" s="24">
        <f>IF($C$4="citu pasākumu izmaksas",IF('4a+c+n'!$Q28="C",'4a+c+n'!C28,0))</f>
        <v>0</v>
      </c>
      <c r="D28" s="24">
        <f>IF($C$4="citu pasākumu izmaksas",IF('4a+c+n'!$Q28="C",'4a+c+n'!D28,0))</f>
        <v>0</v>
      </c>
      <c r="E28" s="46"/>
      <c r="F28" s="65"/>
      <c r="G28" s="119"/>
      <c r="H28" s="119">
        <f>IF($C$4="citu pasākumu izmaksas",IF('4a+c+n'!$Q28="C",'4a+c+n'!H28,0))</f>
        <v>0</v>
      </c>
      <c r="I28" s="119"/>
      <c r="J28" s="119"/>
      <c r="K28" s="120">
        <f>IF($C$4="citu pasākumu izmaksas",IF('4a+c+n'!$Q28="C",'4a+c+n'!K28,0))</f>
        <v>0</v>
      </c>
      <c r="L28" s="82">
        <f>IF($C$4="citu pasākumu izmaksas",IF('4a+c+n'!$Q28="C",'4a+c+n'!L28,0))</f>
        <v>0</v>
      </c>
      <c r="M28" s="119">
        <f>IF($C$4="citu pasākumu izmaksas",IF('4a+c+n'!$Q28="C",'4a+c+n'!M28,0))</f>
        <v>0</v>
      </c>
      <c r="N28" s="119">
        <f>IF($C$4="citu pasākumu izmaksas",IF('4a+c+n'!$Q28="C",'4a+c+n'!N28,0))</f>
        <v>0</v>
      </c>
      <c r="O28" s="119">
        <f>IF($C$4="citu pasākumu izmaksas",IF('4a+c+n'!$Q28="C",'4a+c+n'!O28,0))</f>
        <v>0</v>
      </c>
      <c r="P28" s="120">
        <f>IF($C$4="citu pasākumu izmaksas",IF('4a+c+n'!$Q28="C",'4a+c+n'!P28,0))</f>
        <v>0</v>
      </c>
    </row>
    <row r="29" spans="1:16" ht="20.399999999999999" x14ac:dyDescent="0.2">
      <c r="A29" s="51">
        <f>IF(P29=0,0,IF(COUNTBLANK(P29)=1,0,COUNTA($P$14:P29)))</f>
        <v>0</v>
      </c>
      <c r="B29" s="24" t="str">
        <f>IF($C$4="citu pasākumu izmaksas",IF('4a+c+n'!$Q29="C",'4a+c+n'!B29,0))</f>
        <v>13-00000</v>
      </c>
      <c r="C29" s="24" t="str">
        <f>IF($C$4="citu pasākumu izmaksas",IF('4a+c+n'!$Q29="C",'4a+c+n'!C29,0))</f>
        <v>Durvju kods ar čipu, t.sk. pieslēgšana un kabeļi</v>
      </c>
      <c r="D29" s="24" t="str">
        <f>IF($C$4="citu pasākumu izmaksas",IF('4a+c+n'!$Q29="C",'4a+c+n'!D29,0))</f>
        <v>gab.</v>
      </c>
      <c r="E29" s="46"/>
      <c r="F29" s="65"/>
      <c r="G29" s="119"/>
      <c r="H29" s="119">
        <f>IF($C$4="citu pasākumu izmaksas",IF('4a+c+n'!$Q29="C",'4a+c+n'!H29,0))</f>
        <v>0</v>
      </c>
      <c r="I29" s="119"/>
      <c r="J29" s="119"/>
      <c r="K29" s="120">
        <f>IF($C$4="citu pasākumu izmaksas",IF('4a+c+n'!$Q29="C",'4a+c+n'!K29,0))</f>
        <v>0</v>
      </c>
      <c r="L29" s="82">
        <f>IF($C$4="citu pasākumu izmaksas",IF('4a+c+n'!$Q29="C",'4a+c+n'!L29,0))</f>
        <v>0</v>
      </c>
      <c r="M29" s="119">
        <f>IF($C$4="citu pasākumu izmaksas",IF('4a+c+n'!$Q29="C",'4a+c+n'!M29,0))</f>
        <v>0</v>
      </c>
      <c r="N29" s="119">
        <f>IF($C$4="citu pasākumu izmaksas",IF('4a+c+n'!$Q29="C",'4a+c+n'!N29,0))</f>
        <v>0</v>
      </c>
      <c r="O29" s="119">
        <f>IF($C$4="citu pasākumu izmaksas",IF('4a+c+n'!$Q29="C",'4a+c+n'!O29,0))</f>
        <v>0</v>
      </c>
      <c r="P29" s="120">
        <f>IF($C$4="citu pasākumu izmaksas",IF('4a+c+n'!$Q29="C",'4a+c+n'!P29,0))</f>
        <v>0</v>
      </c>
    </row>
    <row r="30" spans="1:16" x14ac:dyDescent="0.2">
      <c r="A30" s="51">
        <f>IF(P30=0,0,IF(COUNTBLANK(P30)=1,0,COUNTA($P$14:P30)))</f>
        <v>0</v>
      </c>
      <c r="B30" s="24">
        <f>IF($C$4="citu pasākumu izmaksas",IF('4a+c+n'!$Q30="C",'4a+c+n'!B30,0))</f>
        <v>0</v>
      </c>
      <c r="C30" s="24">
        <f>IF($C$4="citu pasākumu izmaksas",IF('4a+c+n'!$Q30="C",'4a+c+n'!C30,0))</f>
        <v>0</v>
      </c>
      <c r="D30" s="24">
        <f>IF($C$4="citu pasākumu izmaksas",IF('4a+c+n'!$Q30="C",'4a+c+n'!D30,0))</f>
        <v>0</v>
      </c>
      <c r="E30" s="46"/>
      <c r="F30" s="65"/>
      <c r="G30" s="119"/>
      <c r="H30" s="119">
        <f>IF($C$4="citu pasākumu izmaksas",IF('4a+c+n'!$Q30="C",'4a+c+n'!H30,0))</f>
        <v>0</v>
      </c>
      <c r="I30" s="119"/>
      <c r="J30" s="119"/>
      <c r="K30" s="120">
        <f>IF($C$4="citu pasākumu izmaksas",IF('4a+c+n'!$Q30="C",'4a+c+n'!K30,0))</f>
        <v>0</v>
      </c>
      <c r="L30" s="82">
        <f>IF($C$4="citu pasākumu izmaksas",IF('4a+c+n'!$Q30="C",'4a+c+n'!L30,0))</f>
        <v>0</v>
      </c>
      <c r="M30" s="119">
        <f>IF($C$4="citu pasākumu izmaksas",IF('4a+c+n'!$Q30="C",'4a+c+n'!M30,0))</f>
        <v>0</v>
      </c>
      <c r="N30" s="119">
        <f>IF($C$4="citu pasākumu izmaksas",IF('4a+c+n'!$Q30="C",'4a+c+n'!N30,0))</f>
        <v>0</v>
      </c>
      <c r="O30" s="119">
        <f>IF($C$4="citu pasākumu izmaksas",IF('4a+c+n'!$Q30="C",'4a+c+n'!O30,0))</f>
        <v>0</v>
      </c>
      <c r="P30" s="120">
        <f>IF($C$4="citu pasākumu izmaksas",IF('4a+c+n'!$Q30="C",'4a+c+n'!P30,0))</f>
        <v>0</v>
      </c>
    </row>
    <row r="31" spans="1:16" x14ac:dyDescent="0.2">
      <c r="A31" s="51">
        <f>IF(P31=0,0,IF(COUNTBLANK(P31)=1,0,COUNTA($P$14:P31)))</f>
        <v>0</v>
      </c>
      <c r="B31" s="24">
        <f>IF($C$4="citu pasākumu izmaksas",IF('4a+c+n'!$Q31="C",'4a+c+n'!B31,0))</f>
        <v>0</v>
      </c>
      <c r="C31" s="24">
        <f>IF($C$4="citu pasākumu izmaksas",IF('4a+c+n'!$Q31="C",'4a+c+n'!C31,0))</f>
        <v>0</v>
      </c>
      <c r="D31" s="24">
        <f>IF($C$4="citu pasākumu izmaksas",IF('4a+c+n'!$Q31="C",'4a+c+n'!D31,0))</f>
        <v>0</v>
      </c>
      <c r="E31" s="46"/>
      <c r="F31" s="65"/>
      <c r="G31" s="119"/>
      <c r="H31" s="119">
        <f>IF($C$4="citu pasākumu izmaksas",IF('4a+c+n'!$Q31="C",'4a+c+n'!H31,0))</f>
        <v>0</v>
      </c>
      <c r="I31" s="119"/>
      <c r="J31" s="119"/>
      <c r="K31" s="120">
        <f>IF($C$4="citu pasākumu izmaksas",IF('4a+c+n'!$Q31="C",'4a+c+n'!K31,0))</f>
        <v>0</v>
      </c>
      <c r="L31" s="82">
        <f>IF($C$4="citu pasākumu izmaksas",IF('4a+c+n'!$Q31="C",'4a+c+n'!L31,0))</f>
        <v>0</v>
      </c>
      <c r="M31" s="119">
        <f>IF($C$4="citu pasākumu izmaksas",IF('4a+c+n'!$Q31="C",'4a+c+n'!M31,0))</f>
        <v>0</v>
      </c>
      <c r="N31" s="119">
        <f>IF($C$4="citu pasākumu izmaksas",IF('4a+c+n'!$Q31="C",'4a+c+n'!N31,0))</f>
        <v>0</v>
      </c>
      <c r="O31" s="119">
        <f>IF($C$4="citu pasākumu izmaksas",IF('4a+c+n'!$Q31="C",'4a+c+n'!O31,0))</f>
        <v>0</v>
      </c>
      <c r="P31" s="120">
        <f>IF($C$4="citu pasākumu izmaksas",IF('4a+c+n'!$Q31="C",'4a+c+n'!P31,0))</f>
        <v>0</v>
      </c>
    </row>
    <row r="32" spans="1:16" x14ac:dyDescent="0.2">
      <c r="A32" s="51">
        <f>IF(P32=0,0,IF(COUNTBLANK(P32)=1,0,COUNTA($P$14:P32)))</f>
        <v>0</v>
      </c>
      <c r="B32" s="24">
        <f>IF($C$4="citu pasākumu izmaksas",IF('4a+c+n'!$Q32="C",'4a+c+n'!B32,0))</f>
        <v>0</v>
      </c>
      <c r="C32" s="24">
        <f>IF($C$4="citu pasākumu izmaksas",IF('4a+c+n'!$Q32="C",'4a+c+n'!C32,0))</f>
        <v>0</v>
      </c>
      <c r="D32" s="24">
        <f>IF($C$4="citu pasākumu izmaksas",IF('4a+c+n'!$Q32="C",'4a+c+n'!D32,0))</f>
        <v>0</v>
      </c>
      <c r="E32" s="46"/>
      <c r="F32" s="65"/>
      <c r="G32" s="119"/>
      <c r="H32" s="119">
        <f>IF($C$4="citu pasākumu izmaksas",IF('4a+c+n'!$Q32="C",'4a+c+n'!H32,0))</f>
        <v>0</v>
      </c>
      <c r="I32" s="119"/>
      <c r="J32" s="119"/>
      <c r="K32" s="120">
        <f>IF($C$4="citu pasākumu izmaksas",IF('4a+c+n'!$Q32="C",'4a+c+n'!K32,0))</f>
        <v>0</v>
      </c>
      <c r="L32" s="82">
        <f>IF($C$4="citu pasākumu izmaksas",IF('4a+c+n'!$Q32="C",'4a+c+n'!L32,0))</f>
        <v>0</v>
      </c>
      <c r="M32" s="119">
        <f>IF($C$4="citu pasākumu izmaksas",IF('4a+c+n'!$Q32="C",'4a+c+n'!M32,0))</f>
        <v>0</v>
      </c>
      <c r="N32" s="119">
        <f>IF($C$4="citu pasākumu izmaksas",IF('4a+c+n'!$Q32="C",'4a+c+n'!N32,0))</f>
        <v>0</v>
      </c>
      <c r="O32" s="119">
        <f>IF($C$4="citu pasākumu izmaksas",IF('4a+c+n'!$Q32="C",'4a+c+n'!O32,0))</f>
        <v>0</v>
      </c>
      <c r="P32" s="120">
        <f>IF($C$4="citu pasākumu izmaksas",IF('4a+c+n'!$Q32="C",'4a+c+n'!P32,0))</f>
        <v>0</v>
      </c>
    </row>
    <row r="33" spans="1:16" x14ac:dyDescent="0.2">
      <c r="A33" s="51">
        <f>IF(P33=0,0,IF(COUNTBLANK(P33)=1,0,COUNTA($P$14:P33)))</f>
        <v>0</v>
      </c>
      <c r="B33" s="24">
        <f>IF($C$4="citu pasākumu izmaksas",IF('4a+c+n'!$Q33="C",'4a+c+n'!B33,0))</f>
        <v>0</v>
      </c>
      <c r="C33" s="24">
        <f>IF($C$4="citu pasākumu izmaksas",IF('4a+c+n'!$Q33="C",'4a+c+n'!C33,0))</f>
        <v>0</v>
      </c>
      <c r="D33" s="24">
        <f>IF($C$4="citu pasākumu izmaksas",IF('4a+c+n'!$Q33="C",'4a+c+n'!D33,0))</f>
        <v>0</v>
      </c>
      <c r="E33" s="46"/>
      <c r="F33" s="65"/>
      <c r="G33" s="119"/>
      <c r="H33" s="119">
        <f>IF($C$4="citu pasākumu izmaksas",IF('4a+c+n'!$Q33="C",'4a+c+n'!H33,0))</f>
        <v>0</v>
      </c>
      <c r="I33" s="119"/>
      <c r="J33" s="119"/>
      <c r="K33" s="120">
        <f>IF($C$4="citu pasākumu izmaksas",IF('4a+c+n'!$Q33="C",'4a+c+n'!K33,0))</f>
        <v>0</v>
      </c>
      <c r="L33" s="82">
        <f>IF($C$4="citu pasākumu izmaksas",IF('4a+c+n'!$Q33="C",'4a+c+n'!L33,0))</f>
        <v>0</v>
      </c>
      <c r="M33" s="119">
        <f>IF($C$4="citu pasākumu izmaksas",IF('4a+c+n'!$Q33="C",'4a+c+n'!M33,0))</f>
        <v>0</v>
      </c>
      <c r="N33" s="119">
        <f>IF($C$4="citu pasākumu izmaksas",IF('4a+c+n'!$Q33="C",'4a+c+n'!N33,0))</f>
        <v>0</v>
      </c>
      <c r="O33" s="119">
        <f>IF($C$4="citu pasākumu izmaksas",IF('4a+c+n'!$Q33="C",'4a+c+n'!O33,0))</f>
        <v>0</v>
      </c>
      <c r="P33" s="120">
        <f>IF($C$4="citu pasākumu izmaksas",IF('4a+c+n'!$Q33="C",'4a+c+n'!P33,0))</f>
        <v>0</v>
      </c>
    </row>
    <row r="34" spans="1:16" x14ac:dyDescent="0.2">
      <c r="A34" s="51">
        <f>IF(P34=0,0,IF(COUNTBLANK(P34)=1,0,COUNTA($P$14:P34)))</f>
        <v>0</v>
      </c>
      <c r="B34" s="24">
        <f>IF($C$4="citu pasākumu izmaksas",IF('4a+c+n'!$Q34="C",'4a+c+n'!B34,0))</f>
        <v>0</v>
      </c>
      <c r="C34" s="24">
        <f>IF($C$4="citu pasākumu izmaksas",IF('4a+c+n'!$Q34="C",'4a+c+n'!C34,0))</f>
        <v>0</v>
      </c>
      <c r="D34" s="24">
        <f>IF($C$4="citu pasākumu izmaksas",IF('4a+c+n'!$Q34="C",'4a+c+n'!D34,0))</f>
        <v>0</v>
      </c>
      <c r="E34" s="46"/>
      <c r="F34" s="65"/>
      <c r="G34" s="119"/>
      <c r="H34" s="119">
        <f>IF($C$4="citu pasākumu izmaksas",IF('4a+c+n'!$Q34="C",'4a+c+n'!H34,0))</f>
        <v>0</v>
      </c>
      <c r="I34" s="119"/>
      <c r="J34" s="119"/>
      <c r="K34" s="120">
        <f>IF($C$4="citu pasākumu izmaksas",IF('4a+c+n'!$Q34="C",'4a+c+n'!K34,0))</f>
        <v>0</v>
      </c>
      <c r="L34" s="82">
        <f>IF($C$4="citu pasākumu izmaksas",IF('4a+c+n'!$Q34="C",'4a+c+n'!L34,0))</f>
        <v>0</v>
      </c>
      <c r="M34" s="119">
        <f>IF($C$4="citu pasākumu izmaksas",IF('4a+c+n'!$Q34="C",'4a+c+n'!M34,0))</f>
        <v>0</v>
      </c>
      <c r="N34" s="119">
        <f>IF($C$4="citu pasākumu izmaksas",IF('4a+c+n'!$Q34="C",'4a+c+n'!N34,0))</f>
        <v>0</v>
      </c>
      <c r="O34" s="119">
        <f>IF($C$4="citu pasākumu izmaksas",IF('4a+c+n'!$Q34="C",'4a+c+n'!O34,0))</f>
        <v>0</v>
      </c>
      <c r="P34" s="120">
        <f>IF($C$4="citu pasākumu izmaksas",IF('4a+c+n'!$Q34="C",'4a+c+n'!P34,0))</f>
        <v>0</v>
      </c>
    </row>
    <row r="35" spans="1:16" x14ac:dyDescent="0.2">
      <c r="A35" s="51">
        <f>IF(P35=0,0,IF(COUNTBLANK(P35)=1,0,COUNTA($P$14:P35)))</f>
        <v>0</v>
      </c>
      <c r="B35" s="24">
        <f>IF($C$4="citu pasākumu izmaksas",IF('4a+c+n'!$Q35="C",'4a+c+n'!B35,0))</f>
        <v>0</v>
      </c>
      <c r="C35" s="24">
        <f>IF($C$4="citu pasākumu izmaksas",IF('4a+c+n'!$Q35="C",'4a+c+n'!C35,0))</f>
        <v>0</v>
      </c>
      <c r="D35" s="24">
        <f>IF($C$4="citu pasākumu izmaksas",IF('4a+c+n'!$Q35="C",'4a+c+n'!D35,0))</f>
        <v>0</v>
      </c>
      <c r="E35" s="46"/>
      <c r="F35" s="65"/>
      <c r="G35" s="119"/>
      <c r="H35" s="119">
        <f>IF($C$4="citu pasākumu izmaksas",IF('4a+c+n'!$Q35="C",'4a+c+n'!H35,0))</f>
        <v>0</v>
      </c>
      <c r="I35" s="119"/>
      <c r="J35" s="119"/>
      <c r="K35" s="120">
        <f>IF($C$4="citu pasākumu izmaksas",IF('4a+c+n'!$Q35="C",'4a+c+n'!K35,0))</f>
        <v>0</v>
      </c>
      <c r="L35" s="82">
        <f>IF($C$4="citu pasākumu izmaksas",IF('4a+c+n'!$Q35="C",'4a+c+n'!L35,0))</f>
        <v>0</v>
      </c>
      <c r="M35" s="119">
        <f>IF($C$4="citu pasākumu izmaksas",IF('4a+c+n'!$Q35="C",'4a+c+n'!M35,0))</f>
        <v>0</v>
      </c>
      <c r="N35" s="119">
        <f>IF($C$4="citu pasākumu izmaksas",IF('4a+c+n'!$Q35="C",'4a+c+n'!N35,0))</f>
        <v>0</v>
      </c>
      <c r="O35" s="119">
        <f>IF($C$4="citu pasākumu izmaksas",IF('4a+c+n'!$Q35="C",'4a+c+n'!O35,0))</f>
        <v>0</v>
      </c>
      <c r="P35" s="120">
        <f>IF($C$4="citu pasākumu izmaksas",IF('4a+c+n'!$Q35="C",'4a+c+n'!P35,0))</f>
        <v>0</v>
      </c>
    </row>
    <row r="36" spans="1:16" ht="10.8" thickBot="1" x14ac:dyDescent="0.25">
      <c r="A36" s="51">
        <f>IF(P36=0,0,IF(COUNTBLANK(P36)=1,0,COUNTA($P$14:P36)))</f>
        <v>0</v>
      </c>
      <c r="B36" s="24">
        <f>IF($C$4="citu pasākumu izmaksas",IF('4a+c+n'!$Q36="C",'4a+c+n'!B36,0))</f>
        <v>0</v>
      </c>
      <c r="C36" s="24">
        <f>IF($C$4="citu pasākumu izmaksas",IF('4a+c+n'!$Q36="C",'4a+c+n'!C36,0))</f>
        <v>0</v>
      </c>
      <c r="D36" s="24">
        <f>IF($C$4="citu pasākumu izmaksas",IF('4a+c+n'!$Q36="C",'4a+c+n'!D36,0))</f>
        <v>0</v>
      </c>
      <c r="E36" s="46"/>
      <c r="F36" s="65"/>
      <c r="G36" s="119"/>
      <c r="H36" s="119">
        <f>IF($C$4="citu pasākumu izmaksas",IF('4a+c+n'!$Q36="C",'4a+c+n'!H36,0))</f>
        <v>0</v>
      </c>
      <c r="I36" s="119"/>
      <c r="J36" s="119"/>
      <c r="K36" s="120">
        <f>IF($C$4="citu pasākumu izmaksas",IF('4a+c+n'!$Q36="C",'4a+c+n'!K36,0))</f>
        <v>0</v>
      </c>
      <c r="L36" s="82">
        <f>IF($C$4="citu pasākumu izmaksas",IF('4a+c+n'!$Q36="C",'4a+c+n'!L36,0))</f>
        <v>0</v>
      </c>
      <c r="M36" s="119">
        <f>IF($C$4="citu pasākumu izmaksas",IF('4a+c+n'!$Q36="C",'4a+c+n'!M36,0))</f>
        <v>0</v>
      </c>
      <c r="N36" s="119">
        <f>IF($C$4="citu pasākumu izmaksas",IF('4a+c+n'!$Q36="C",'4a+c+n'!N36,0))</f>
        <v>0</v>
      </c>
      <c r="O36" s="119">
        <f>IF($C$4="citu pasākumu izmaksas",IF('4a+c+n'!$Q36="C",'4a+c+n'!O36,0))</f>
        <v>0</v>
      </c>
      <c r="P36" s="120">
        <f>IF($C$4="citu pasākumu izmaksas",IF('4a+c+n'!$Q36="C",'4a+c+n'!P36,0))</f>
        <v>0</v>
      </c>
    </row>
    <row r="37" spans="1:16" ht="12" customHeight="1" thickBot="1" x14ac:dyDescent="0.25">
      <c r="A37" s="317" t="s">
        <v>62</v>
      </c>
      <c r="B37" s="318"/>
      <c r="C37" s="318"/>
      <c r="D37" s="318"/>
      <c r="E37" s="318"/>
      <c r="F37" s="318"/>
      <c r="G37" s="318"/>
      <c r="H37" s="318"/>
      <c r="I37" s="318"/>
      <c r="J37" s="318"/>
      <c r="K37" s="319"/>
      <c r="L37" s="133">
        <f>SUM(L14:L36)</f>
        <v>0</v>
      </c>
      <c r="M37" s="134">
        <f>SUM(M14:M36)</f>
        <v>0</v>
      </c>
      <c r="N37" s="134">
        <f>SUM(N14:N36)</f>
        <v>0</v>
      </c>
      <c r="O37" s="134">
        <f>SUM(O14:O36)</f>
        <v>0</v>
      </c>
      <c r="P37" s="135">
        <f>SUM(P14:P36)</f>
        <v>0</v>
      </c>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14</v>
      </c>
      <c r="B40" s="16"/>
      <c r="C40" s="320" t="str">
        <f>'Kops c'!C35:H35</f>
        <v>Gundega Ābelīte 28.03.2024</v>
      </c>
      <c r="D40" s="320"/>
      <c r="E40" s="320"/>
      <c r="F40" s="320"/>
      <c r="G40" s="320"/>
      <c r="H40" s="320"/>
      <c r="I40" s="16"/>
      <c r="J40" s="16"/>
      <c r="K40" s="16"/>
      <c r="L40" s="16"/>
      <c r="M40" s="16"/>
      <c r="N40" s="16"/>
      <c r="O40" s="16"/>
      <c r="P40" s="16"/>
    </row>
    <row r="41" spans="1:16" x14ac:dyDescent="0.2">
      <c r="A41" s="16"/>
      <c r="B41" s="16"/>
      <c r="C41" s="246" t="s">
        <v>15</v>
      </c>
      <c r="D41" s="246"/>
      <c r="E41" s="246"/>
      <c r="F41" s="246"/>
      <c r="G41" s="246"/>
      <c r="H41" s="24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262" t="str">
        <f>'Kops n'!A38:D38</f>
        <v>Tāme sastādīta 2024. gada 28. martā</v>
      </c>
      <c r="B43" s="263"/>
      <c r="C43" s="263"/>
      <c r="D43" s="263"/>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 t="s">
        <v>41</v>
      </c>
      <c r="B45" s="16"/>
      <c r="C45" s="320">
        <f>'Kops c'!C40:H40</f>
        <v>0</v>
      </c>
      <c r="D45" s="320"/>
      <c r="E45" s="320"/>
      <c r="F45" s="320"/>
      <c r="G45" s="320"/>
      <c r="H45" s="320"/>
      <c r="I45" s="16"/>
      <c r="J45" s="16"/>
      <c r="K45" s="16"/>
      <c r="L45" s="16"/>
      <c r="M45" s="16"/>
      <c r="N45" s="16"/>
      <c r="O45" s="16"/>
      <c r="P45" s="16"/>
    </row>
    <row r="46" spans="1:16" x14ac:dyDescent="0.2">
      <c r="A46" s="16"/>
      <c r="B46" s="16"/>
      <c r="C46" s="246" t="s">
        <v>15</v>
      </c>
      <c r="D46" s="246"/>
      <c r="E46" s="246"/>
      <c r="F46" s="246"/>
      <c r="G46" s="246"/>
      <c r="H46" s="24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78" t="s">
        <v>16</v>
      </c>
      <c r="B48" s="42"/>
      <c r="C48" s="85">
        <f>'Kops c'!C43</f>
        <v>0</v>
      </c>
      <c r="D48" s="42"/>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6:H46"/>
    <mergeCell ref="L12:P12"/>
    <mergeCell ref="A37:K37"/>
    <mergeCell ref="C40:H40"/>
    <mergeCell ref="C41:H41"/>
    <mergeCell ref="A43:D43"/>
    <mergeCell ref="C45:H45"/>
  </mergeCells>
  <conditionalFormatting sqref="A37:K37">
    <cfRule type="containsText" dxfId="197" priority="3" operator="containsText" text="Tiešās izmaksas kopā, t. sk. darba devēja sociālais nodoklis __.__% ">
      <formula>NOT(ISERROR(SEARCH("Tiešās izmaksas kopā, t. sk. darba devēja sociālais nodoklis __.__% ",A37)))</formula>
    </cfRule>
  </conditionalFormatting>
  <conditionalFormatting sqref="A14:P36">
    <cfRule type="cellIs" dxfId="196" priority="1" operator="equal">
      <formula>0</formula>
    </cfRule>
  </conditionalFormatting>
  <conditionalFormatting sqref="C2:I2 D5:L8 N9:O9 L37:P37 C40:H40 C45:H45 C48">
    <cfRule type="cellIs" dxfId="195"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P49"/>
  <sheetViews>
    <sheetView topLeftCell="A14" workbookViewId="0">
      <selection activeCell="I29" sqref="I2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'4a+c+n'!D1</f>
        <v>4</v>
      </c>
      <c r="E1" s="22"/>
      <c r="F1" s="22"/>
      <c r="G1" s="22"/>
      <c r="H1" s="22"/>
      <c r="I1" s="22"/>
      <c r="J1" s="22"/>
      <c r="N1" s="26"/>
      <c r="O1" s="27"/>
      <c r="P1" s="28"/>
    </row>
    <row r="2" spans="1:16" x14ac:dyDescent="0.2">
      <c r="A2" s="29"/>
      <c r="B2" s="29"/>
      <c r="C2" s="332" t="str">
        <f>'4a+c+n'!C2:I2</f>
        <v>Logi un durvis</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'4a+c+n'!A9</f>
        <v>Tāme sastādīta  2024. gada tirgus cenās, pamatojoties uz AR daļas rasējumiem</v>
      </c>
      <c r="B9" s="329"/>
      <c r="C9" s="329"/>
      <c r="D9" s="329"/>
      <c r="E9" s="329"/>
      <c r="F9" s="329"/>
      <c r="G9" s="31"/>
      <c r="H9" s="31"/>
      <c r="I9" s="31"/>
      <c r="J9" s="330" t="s">
        <v>45</v>
      </c>
      <c r="K9" s="330"/>
      <c r="L9" s="330"/>
      <c r="M9" s="330"/>
      <c r="N9" s="331">
        <f>P37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izmaksas",IF('4a+c+n'!$Q14="N",'4a+c+n'!B14,0))</f>
        <v>0</v>
      </c>
      <c r="C14" s="23">
        <f>IF($C$4="Neattiecināmās izmaksas",IF('4a+c+n'!$Q14="N",'4a+c+n'!C14,0))</f>
        <v>0</v>
      </c>
      <c r="D14" s="23">
        <f>IF($C$4="Neattiecināmās izmaksas",IF('4a+c+n'!$Q14="N",'4a+c+n'!D14,0))</f>
        <v>0</v>
      </c>
      <c r="E14" s="45"/>
      <c r="F14" s="63"/>
      <c r="G14" s="117"/>
      <c r="H14" s="117">
        <f>IF($C$4="Neattiecināmās izmaksas",IF('4a+c+n'!$Q14="N",'4a+c+n'!H14,0))</f>
        <v>0</v>
      </c>
      <c r="I14" s="117"/>
      <c r="J14" s="117"/>
      <c r="K14" s="118">
        <f>IF($C$4="Neattiecināmās izmaksas",IF('4a+c+n'!$Q14="N",'4a+c+n'!K14,0))</f>
        <v>0</v>
      </c>
      <c r="L14" s="81">
        <f>IF($C$4="Neattiecināmās izmaksas",IF('4a+c+n'!$Q14="N",'4a+c+n'!L14,0))</f>
        <v>0</v>
      </c>
      <c r="M14" s="117">
        <f>IF($C$4="Neattiecināmās izmaksas",IF('4a+c+n'!$Q14="N",'4a+c+n'!M14,0))</f>
        <v>0</v>
      </c>
      <c r="N14" s="117">
        <f>IF($C$4="Neattiecināmās izmaksas",IF('4a+c+n'!$Q14="N",'4a+c+n'!N14,0))</f>
        <v>0</v>
      </c>
      <c r="O14" s="117">
        <f>IF($C$4="Neattiecināmās izmaksas",IF('4a+c+n'!$Q14="N",'4a+c+n'!O14,0))</f>
        <v>0</v>
      </c>
      <c r="P14" s="118">
        <f>IF($C$4="Neattiecināmās izmaksas",IF('4a+c+n'!$Q14="N",'4a+c+n'!P14,0))</f>
        <v>0</v>
      </c>
    </row>
    <row r="15" spans="1:16" x14ac:dyDescent="0.2">
      <c r="A15" s="51">
        <f>IF(P15=0,0,IF(COUNTBLANK(P15)=1,0,COUNTA($P$14:P15)))</f>
        <v>0</v>
      </c>
      <c r="B15" s="24">
        <f>IF($C$4="Neattiecināmās izmaksas",IF('4a+c+n'!$Q15="N",'4a+c+n'!B15,0))</f>
        <v>0</v>
      </c>
      <c r="C15" s="24">
        <f>IF($C$4="Neattiecināmās izmaksas",IF('4a+c+n'!$Q15="N",'4a+c+n'!C15,0))</f>
        <v>0</v>
      </c>
      <c r="D15" s="24">
        <f>IF($C$4="Neattiecināmās izmaksas",IF('4a+c+n'!$Q15="N",'4a+c+n'!D15,0))</f>
        <v>0</v>
      </c>
      <c r="E15" s="46"/>
      <c r="F15" s="65"/>
      <c r="G15" s="119"/>
      <c r="H15" s="119">
        <f>IF($C$4="Neattiecināmās izmaksas",IF('4a+c+n'!$Q15="N",'4a+c+n'!H15,0))</f>
        <v>0</v>
      </c>
      <c r="I15" s="119"/>
      <c r="J15" s="119"/>
      <c r="K15" s="120">
        <f>IF($C$4="Neattiecināmās izmaksas",IF('4a+c+n'!$Q15="N",'4a+c+n'!K15,0))</f>
        <v>0</v>
      </c>
      <c r="L15" s="82">
        <f>IF($C$4="Neattiecināmās izmaksas",IF('4a+c+n'!$Q15="N",'4a+c+n'!L15,0))</f>
        <v>0</v>
      </c>
      <c r="M15" s="119">
        <f>IF($C$4="Neattiecināmās izmaksas",IF('4a+c+n'!$Q15="N",'4a+c+n'!M15,0))</f>
        <v>0</v>
      </c>
      <c r="N15" s="119">
        <f>IF($C$4="Neattiecināmās izmaksas",IF('4a+c+n'!$Q15="N",'4a+c+n'!N15,0))</f>
        <v>0</v>
      </c>
      <c r="O15" s="119">
        <f>IF($C$4="Neattiecināmās izmaksas",IF('4a+c+n'!$Q15="N",'4a+c+n'!O15,0))</f>
        <v>0</v>
      </c>
      <c r="P15" s="120">
        <f>IF($C$4="Neattiecināmās izmaksas",IF('4a+c+n'!$Q15="N",'4a+c+n'!P15,0))</f>
        <v>0</v>
      </c>
    </row>
    <row r="16" spans="1:16" x14ac:dyDescent="0.2">
      <c r="A16" s="51">
        <f>IF(P16=0,0,IF(COUNTBLANK(P16)=1,0,COUNTA($P$14:P16)))</f>
        <v>0</v>
      </c>
      <c r="B16" s="24">
        <f>IF($C$4="Neattiecināmās izmaksas",IF('4a+c+n'!$Q16="N",'4a+c+n'!B16,0))</f>
        <v>0</v>
      </c>
      <c r="C16" s="24">
        <f>IF($C$4="Neattiecināmās izmaksas",IF('4a+c+n'!$Q16="N",'4a+c+n'!C16,0))</f>
        <v>0</v>
      </c>
      <c r="D16" s="24">
        <f>IF($C$4="Neattiecināmās izmaksas",IF('4a+c+n'!$Q16="N",'4a+c+n'!D16,0))</f>
        <v>0</v>
      </c>
      <c r="E16" s="46"/>
      <c r="F16" s="65"/>
      <c r="G16" s="119"/>
      <c r="H16" s="119">
        <f>IF($C$4="Neattiecināmās izmaksas",IF('4a+c+n'!$Q16="N",'4a+c+n'!H16,0))</f>
        <v>0</v>
      </c>
      <c r="I16" s="119"/>
      <c r="J16" s="119"/>
      <c r="K16" s="120">
        <f>IF($C$4="Neattiecināmās izmaksas",IF('4a+c+n'!$Q16="N",'4a+c+n'!K16,0))</f>
        <v>0</v>
      </c>
      <c r="L16" s="82">
        <f>IF($C$4="Neattiecināmās izmaksas",IF('4a+c+n'!$Q16="N",'4a+c+n'!L16,0))</f>
        <v>0</v>
      </c>
      <c r="M16" s="119">
        <f>IF($C$4="Neattiecināmās izmaksas",IF('4a+c+n'!$Q16="N",'4a+c+n'!M16,0))</f>
        <v>0</v>
      </c>
      <c r="N16" s="119">
        <f>IF($C$4="Neattiecināmās izmaksas",IF('4a+c+n'!$Q16="N",'4a+c+n'!N16,0))</f>
        <v>0</v>
      </c>
      <c r="O16" s="119">
        <f>IF($C$4="Neattiecināmās izmaksas",IF('4a+c+n'!$Q16="N",'4a+c+n'!O16,0))</f>
        <v>0</v>
      </c>
      <c r="P16" s="120">
        <f>IF($C$4="Neattiecināmās izmaksas",IF('4a+c+n'!$Q16="N",'4a+c+n'!P16,0))</f>
        <v>0</v>
      </c>
    </row>
    <row r="17" spans="1:16" x14ac:dyDescent="0.2">
      <c r="A17" s="51">
        <f>IF(P17=0,0,IF(COUNTBLANK(P17)=1,0,COUNTA($P$14:P17)))</f>
        <v>0</v>
      </c>
      <c r="B17" s="24">
        <f>IF($C$4="Neattiecināmās izmaksas",IF('4a+c+n'!$Q17="N",'4a+c+n'!B17,0))</f>
        <v>0</v>
      </c>
      <c r="C17" s="24">
        <f>IF($C$4="Neattiecināmās izmaksas",IF('4a+c+n'!$Q17="N",'4a+c+n'!C17,0))</f>
        <v>0</v>
      </c>
      <c r="D17" s="24">
        <f>IF($C$4="Neattiecināmās izmaksas",IF('4a+c+n'!$Q17="N",'4a+c+n'!D17,0))</f>
        <v>0</v>
      </c>
      <c r="E17" s="46"/>
      <c r="F17" s="65"/>
      <c r="G17" s="119"/>
      <c r="H17" s="119">
        <f>IF($C$4="Neattiecināmās izmaksas",IF('4a+c+n'!$Q17="N",'4a+c+n'!H17,0))</f>
        <v>0</v>
      </c>
      <c r="I17" s="119"/>
      <c r="J17" s="119"/>
      <c r="K17" s="120">
        <f>IF($C$4="Neattiecināmās izmaksas",IF('4a+c+n'!$Q17="N",'4a+c+n'!K17,0))</f>
        <v>0</v>
      </c>
      <c r="L17" s="82">
        <f>IF($C$4="Neattiecināmās izmaksas",IF('4a+c+n'!$Q17="N",'4a+c+n'!L17,0))</f>
        <v>0</v>
      </c>
      <c r="M17" s="119">
        <f>IF($C$4="Neattiecināmās izmaksas",IF('4a+c+n'!$Q17="N",'4a+c+n'!M17,0))</f>
        <v>0</v>
      </c>
      <c r="N17" s="119">
        <f>IF($C$4="Neattiecināmās izmaksas",IF('4a+c+n'!$Q17="N",'4a+c+n'!N17,0))</f>
        <v>0</v>
      </c>
      <c r="O17" s="119">
        <f>IF($C$4="Neattiecināmās izmaksas",IF('4a+c+n'!$Q17="N",'4a+c+n'!O17,0))</f>
        <v>0</v>
      </c>
      <c r="P17" s="120">
        <f>IF($C$4="Neattiecināmās izmaksas",IF('4a+c+n'!$Q17="N",'4a+c+n'!P17,0))</f>
        <v>0</v>
      </c>
    </row>
    <row r="18" spans="1:16" x14ac:dyDescent="0.2">
      <c r="A18" s="51">
        <f>IF(P18=0,0,IF(COUNTBLANK(P18)=1,0,COUNTA($P$14:P18)))</f>
        <v>0</v>
      </c>
      <c r="B18" s="24">
        <f>IF($C$4="Neattiecināmās izmaksas",IF('4a+c+n'!$Q18="N",'4a+c+n'!B18,0))</f>
        <v>0</v>
      </c>
      <c r="C18" s="24">
        <f>IF($C$4="Neattiecināmās izmaksas",IF('4a+c+n'!$Q18="N",'4a+c+n'!C18,0))</f>
        <v>0</v>
      </c>
      <c r="D18" s="24">
        <f>IF($C$4="Neattiecināmās izmaksas",IF('4a+c+n'!$Q18="N",'4a+c+n'!D18,0))</f>
        <v>0</v>
      </c>
      <c r="E18" s="46"/>
      <c r="F18" s="65"/>
      <c r="G18" s="119"/>
      <c r="H18" s="119">
        <f>IF($C$4="Neattiecināmās izmaksas",IF('4a+c+n'!$Q18="N",'4a+c+n'!H18,0))</f>
        <v>0</v>
      </c>
      <c r="I18" s="119"/>
      <c r="J18" s="119"/>
      <c r="K18" s="120">
        <f>IF($C$4="Neattiecināmās izmaksas",IF('4a+c+n'!$Q18="N",'4a+c+n'!K18,0))</f>
        <v>0</v>
      </c>
      <c r="L18" s="82">
        <f>IF($C$4="Neattiecināmās izmaksas",IF('4a+c+n'!$Q18="N",'4a+c+n'!L18,0))</f>
        <v>0</v>
      </c>
      <c r="M18" s="119">
        <f>IF($C$4="Neattiecināmās izmaksas",IF('4a+c+n'!$Q18="N",'4a+c+n'!M18,0))</f>
        <v>0</v>
      </c>
      <c r="N18" s="119">
        <f>IF($C$4="Neattiecināmās izmaksas",IF('4a+c+n'!$Q18="N",'4a+c+n'!N18,0))</f>
        <v>0</v>
      </c>
      <c r="O18" s="119">
        <f>IF($C$4="Neattiecināmās izmaksas",IF('4a+c+n'!$Q18="N",'4a+c+n'!O18,0))</f>
        <v>0</v>
      </c>
      <c r="P18" s="120">
        <f>IF($C$4="Neattiecināmās izmaksas",IF('4a+c+n'!$Q18="N",'4a+c+n'!P18,0))</f>
        <v>0</v>
      </c>
    </row>
    <row r="19" spans="1:16" x14ac:dyDescent="0.2">
      <c r="A19" s="51">
        <f>IF(P19=0,0,IF(COUNTBLANK(P19)=1,0,COUNTA($P$14:P19)))</f>
        <v>0</v>
      </c>
      <c r="B19" s="24">
        <f>IF($C$4="Neattiecināmās izmaksas",IF('4a+c+n'!$Q19="N",'4a+c+n'!B19,0))</f>
        <v>0</v>
      </c>
      <c r="C19" s="24">
        <f>IF($C$4="Neattiecināmās izmaksas",IF('4a+c+n'!$Q19="N",'4a+c+n'!C19,0))</f>
        <v>0</v>
      </c>
      <c r="D19" s="24">
        <f>IF($C$4="Neattiecināmās izmaksas",IF('4a+c+n'!$Q19="N",'4a+c+n'!D19,0))</f>
        <v>0</v>
      </c>
      <c r="E19" s="46"/>
      <c r="F19" s="65"/>
      <c r="G19" s="119"/>
      <c r="H19" s="119">
        <f>IF($C$4="Neattiecināmās izmaksas",IF('4a+c+n'!$Q19="N",'4a+c+n'!H19,0))</f>
        <v>0</v>
      </c>
      <c r="I19" s="119"/>
      <c r="J19" s="119"/>
      <c r="K19" s="120">
        <f>IF($C$4="Neattiecināmās izmaksas",IF('4a+c+n'!$Q19="N",'4a+c+n'!K19,0))</f>
        <v>0</v>
      </c>
      <c r="L19" s="82">
        <f>IF($C$4="Neattiecināmās izmaksas",IF('4a+c+n'!$Q19="N",'4a+c+n'!L19,0))</f>
        <v>0</v>
      </c>
      <c r="M19" s="119">
        <f>IF($C$4="Neattiecināmās izmaksas",IF('4a+c+n'!$Q19="N",'4a+c+n'!M19,0))</f>
        <v>0</v>
      </c>
      <c r="N19" s="119">
        <f>IF($C$4="Neattiecināmās izmaksas",IF('4a+c+n'!$Q19="N",'4a+c+n'!N19,0))</f>
        <v>0</v>
      </c>
      <c r="O19" s="119">
        <f>IF($C$4="Neattiecināmās izmaksas",IF('4a+c+n'!$Q19="N",'4a+c+n'!O19,0))</f>
        <v>0</v>
      </c>
      <c r="P19" s="120">
        <f>IF($C$4="Neattiecināmās izmaksas",IF('4a+c+n'!$Q19="N",'4a+c+n'!P19,0))</f>
        <v>0</v>
      </c>
    </row>
    <row r="20" spans="1:16" x14ac:dyDescent="0.2">
      <c r="A20" s="51">
        <f>IF(P20=0,0,IF(COUNTBLANK(P20)=1,0,COUNTA($P$14:P20)))</f>
        <v>0</v>
      </c>
      <c r="B20" s="24">
        <f>IF($C$4="Neattiecināmās izmaksas",IF('4a+c+n'!$Q20="N",'4a+c+n'!B20,0))</f>
        <v>0</v>
      </c>
      <c r="C20" s="24">
        <f>IF($C$4="Neattiecināmās izmaksas",IF('4a+c+n'!$Q20="N",'4a+c+n'!C20,0))</f>
        <v>0</v>
      </c>
      <c r="D20" s="24">
        <f>IF($C$4="Neattiecināmās izmaksas",IF('4a+c+n'!$Q20="N",'4a+c+n'!D20,0))</f>
        <v>0</v>
      </c>
      <c r="E20" s="46"/>
      <c r="F20" s="65"/>
      <c r="G20" s="119"/>
      <c r="H20" s="119">
        <f>IF($C$4="Neattiecināmās izmaksas",IF('4a+c+n'!$Q20="N",'4a+c+n'!H20,0))</f>
        <v>0</v>
      </c>
      <c r="I20" s="119"/>
      <c r="J20" s="119"/>
      <c r="K20" s="120">
        <f>IF($C$4="Neattiecināmās izmaksas",IF('4a+c+n'!$Q20="N",'4a+c+n'!K20,0))</f>
        <v>0</v>
      </c>
      <c r="L20" s="82">
        <f>IF($C$4="Neattiecināmās izmaksas",IF('4a+c+n'!$Q20="N",'4a+c+n'!L20,0))</f>
        <v>0</v>
      </c>
      <c r="M20" s="119">
        <f>IF($C$4="Neattiecināmās izmaksas",IF('4a+c+n'!$Q20="N",'4a+c+n'!M20,0))</f>
        <v>0</v>
      </c>
      <c r="N20" s="119">
        <f>IF($C$4="Neattiecināmās izmaksas",IF('4a+c+n'!$Q20="N",'4a+c+n'!N20,0))</f>
        <v>0</v>
      </c>
      <c r="O20" s="119">
        <f>IF($C$4="Neattiecināmās izmaksas",IF('4a+c+n'!$Q20="N",'4a+c+n'!O20,0))</f>
        <v>0</v>
      </c>
      <c r="P20" s="120">
        <f>IF($C$4="Neattiecināmās izmaksas",IF('4a+c+n'!$Q20="N",'4a+c+n'!P20,0))</f>
        <v>0</v>
      </c>
    </row>
    <row r="21" spans="1:16" x14ac:dyDescent="0.2">
      <c r="A21" s="51">
        <f>IF(P21=0,0,IF(COUNTBLANK(P21)=1,0,COUNTA($P$14:P21)))</f>
        <v>0</v>
      </c>
      <c r="B21" s="24">
        <f>IF($C$4="Neattiecināmās izmaksas",IF('4a+c+n'!$Q21="N",'4a+c+n'!B21,0))</f>
        <v>0</v>
      </c>
      <c r="C21" s="24">
        <f>IF($C$4="Neattiecināmās izmaksas",IF('4a+c+n'!$Q21="N",'4a+c+n'!C21,0))</f>
        <v>0</v>
      </c>
      <c r="D21" s="24">
        <f>IF($C$4="Neattiecināmās izmaksas",IF('4a+c+n'!$Q21="N",'4a+c+n'!D21,0))</f>
        <v>0</v>
      </c>
      <c r="E21" s="46"/>
      <c r="F21" s="65"/>
      <c r="G21" s="119"/>
      <c r="H21" s="119">
        <f>IF($C$4="Neattiecināmās izmaksas",IF('4a+c+n'!$Q21="N",'4a+c+n'!H21,0))</f>
        <v>0</v>
      </c>
      <c r="I21" s="119"/>
      <c r="J21" s="119"/>
      <c r="K21" s="120">
        <f>IF($C$4="Neattiecināmās izmaksas",IF('4a+c+n'!$Q21="N",'4a+c+n'!K21,0))</f>
        <v>0</v>
      </c>
      <c r="L21" s="82">
        <f>IF($C$4="Neattiecināmās izmaksas",IF('4a+c+n'!$Q21="N",'4a+c+n'!L21,0))</f>
        <v>0</v>
      </c>
      <c r="M21" s="119">
        <f>IF($C$4="Neattiecināmās izmaksas",IF('4a+c+n'!$Q21="N",'4a+c+n'!M21,0))</f>
        <v>0</v>
      </c>
      <c r="N21" s="119">
        <f>IF($C$4="Neattiecināmās izmaksas",IF('4a+c+n'!$Q21="N",'4a+c+n'!N21,0))</f>
        <v>0</v>
      </c>
      <c r="O21" s="119">
        <f>IF($C$4="Neattiecināmās izmaksas",IF('4a+c+n'!$Q21="N",'4a+c+n'!O21,0))</f>
        <v>0</v>
      </c>
      <c r="P21" s="120">
        <f>IF($C$4="Neattiecināmās izmaksas",IF('4a+c+n'!$Q21="N",'4a+c+n'!P21,0))</f>
        <v>0</v>
      </c>
    </row>
    <row r="22" spans="1:16" x14ac:dyDescent="0.2">
      <c r="A22" s="51">
        <f>IF(P22=0,0,IF(COUNTBLANK(P22)=1,0,COUNTA($P$14:P22)))</f>
        <v>0</v>
      </c>
      <c r="B22" s="24">
        <f>IF($C$4="Neattiecināmās izmaksas",IF('4a+c+n'!$Q22="N",'4a+c+n'!B22,0))</f>
        <v>0</v>
      </c>
      <c r="C22" s="24">
        <f>IF($C$4="Neattiecināmās izmaksas",IF('4a+c+n'!$Q22="N",'4a+c+n'!C22,0))</f>
        <v>0</v>
      </c>
      <c r="D22" s="24">
        <f>IF($C$4="Neattiecināmās izmaksas",IF('4a+c+n'!$Q22="N",'4a+c+n'!D22,0))</f>
        <v>0</v>
      </c>
      <c r="E22" s="46"/>
      <c r="F22" s="65"/>
      <c r="G22" s="119"/>
      <c r="H22" s="119">
        <f>IF($C$4="Neattiecināmās izmaksas",IF('4a+c+n'!$Q22="N",'4a+c+n'!H22,0))</f>
        <v>0</v>
      </c>
      <c r="I22" s="119"/>
      <c r="J22" s="119"/>
      <c r="K22" s="120">
        <f>IF($C$4="Neattiecināmās izmaksas",IF('4a+c+n'!$Q22="N",'4a+c+n'!K22,0))</f>
        <v>0</v>
      </c>
      <c r="L22" s="82">
        <f>IF($C$4="Neattiecināmās izmaksas",IF('4a+c+n'!$Q22="N",'4a+c+n'!L22,0))</f>
        <v>0</v>
      </c>
      <c r="M22" s="119">
        <f>IF($C$4="Neattiecināmās izmaksas",IF('4a+c+n'!$Q22="N",'4a+c+n'!M22,0))</f>
        <v>0</v>
      </c>
      <c r="N22" s="119">
        <f>IF($C$4="Neattiecināmās izmaksas",IF('4a+c+n'!$Q22="N",'4a+c+n'!N22,0))</f>
        <v>0</v>
      </c>
      <c r="O22" s="119">
        <f>IF($C$4="Neattiecināmās izmaksas",IF('4a+c+n'!$Q22="N",'4a+c+n'!O22,0))</f>
        <v>0</v>
      </c>
      <c r="P22" s="120">
        <f>IF($C$4="Neattiecināmās izmaksas",IF('4a+c+n'!$Q22="N",'4a+c+n'!P22,0))</f>
        <v>0</v>
      </c>
    </row>
    <row r="23" spans="1:16" x14ac:dyDescent="0.2">
      <c r="A23" s="51">
        <f>IF(P23=0,0,IF(COUNTBLANK(P23)=1,0,COUNTA($P$14:P23)))</f>
        <v>0</v>
      </c>
      <c r="B23" s="24">
        <f>IF($C$4="Neattiecināmās izmaksas",IF('4a+c+n'!$Q23="N",'4a+c+n'!B23,0))</f>
        <v>0</v>
      </c>
      <c r="C23" s="24">
        <f>IF($C$4="Neattiecināmās izmaksas",IF('4a+c+n'!$Q23="N",'4a+c+n'!C23,0))</f>
        <v>0</v>
      </c>
      <c r="D23" s="24">
        <f>IF($C$4="Neattiecināmās izmaksas",IF('4a+c+n'!$Q23="N",'4a+c+n'!D23,0))</f>
        <v>0</v>
      </c>
      <c r="E23" s="46"/>
      <c r="F23" s="65"/>
      <c r="G23" s="119"/>
      <c r="H23" s="119">
        <f>IF($C$4="Neattiecināmās izmaksas",IF('4a+c+n'!$Q23="N",'4a+c+n'!H23,0))</f>
        <v>0</v>
      </c>
      <c r="I23" s="119"/>
      <c r="J23" s="119"/>
      <c r="K23" s="120">
        <f>IF($C$4="Neattiecināmās izmaksas",IF('4a+c+n'!$Q23="N",'4a+c+n'!K23,0))</f>
        <v>0</v>
      </c>
      <c r="L23" s="82">
        <f>IF($C$4="Neattiecināmās izmaksas",IF('4a+c+n'!$Q23="N",'4a+c+n'!L23,0))</f>
        <v>0</v>
      </c>
      <c r="M23" s="119">
        <f>IF($C$4="Neattiecināmās izmaksas",IF('4a+c+n'!$Q23="N",'4a+c+n'!M23,0))</f>
        <v>0</v>
      </c>
      <c r="N23" s="119">
        <f>IF($C$4="Neattiecināmās izmaksas",IF('4a+c+n'!$Q23="N",'4a+c+n'!N23,0))</f>
        <v>0</v>
      </c>
      <c r="O23" s="119">
        <f>IF($C$4="Neattiecināmās izmaksas",IF('4a+c+n'!$Q23="N",'4a+c+n'!O23,0))</f>
        <v>0</v>
      </c>
      <c r="P23" s="120">
        <f>IF($C$4="Neattiecināmās izmaksas",IF('4a+c+n'!$Q23="N",'4a+c+n'!P23,0))</f>
        <v>0</v>
      </c>
    </row>
    <row r="24" spans="1:16" x14ac:dyDescent="0.2">
      <c r="A24" s="51">
        <f>IF(P24=0,0,IF(COUNTBLANK(P24)=1,0,COUNTA($P$14:P24)))</f>
        <v>0</v>
      </c>
      <c r="B24" s="24">
        <f>IF($C$4="Neattiecināmās izmaksas",IF('4a+c+n'!$Q24="N",'4a+c+n'!B24,0))</f>
        <v>0</v>
      </c>
      <c r="C24" s="24">
        <f>IF($C$4="Neattiecināmās izmaksas",IF('4a+c+n'!$Q24="N",'4a+c+n'!C24,0))</f>
        <v>0</v>
      </c>
      <c r="D24" s="24">
        <f>IF($C$4="Neattiecināmās izmaksas",IF('4a+c+n'!$Q24="N",'4a+c+n'!D24,0))</f>
        <v>0</v>
      </c>
      <c r="E24" s="46"/>
      <c r="F24" s="65"/>
      <c r="G24" s="119"/>
      <c r="H24" s="119">
        <f>IF($C$4="Neattiecināmās izmaksas",IF('4a+c+n'!$Q24="N",'4a+c+n'!H24,0))</f>
        <v>0</v>
      </c>
      <c r="I24" s="119"/>
      <c r="J24" s="119"/>
      <c r="K24" s="120">
        <f>IF($C$4="Neattiecināmās izmaksas",IF('4a+c+n'!$Q24="N",'4a+c+n'!K24,0))</f>
        <v>0</v>
      </c>
      <c r="L24" s="82">
        <f>IF($C$4="Neattiecināmās izmaksas",IF('4a+c+n'!$Q24="N",'4a+c+n'!L24,0))</f>
        <v>0</v>
      </c>
      <c r="M24" s="119">
        <f>IF($C$4="Neattiecināmās izmaksas",IF('4a+c+n'!$Q24="N",'4a+c+n'!M24,0))</f>
        <v>0</v>
      </c>
      <c r="N24" s="119">
        <f>IF($C$4="Neattiecināmās izmaksas",IF('4a+c+n'!$Q24="N",'4a+c+n'!N24,0))</f>
        <v>0</v>
      </c>
      <c r="O24" s="119">
        <f>IF($C$4="Neattiecināmās izmaksas",IF('4a+c+n'!$Q24="N",'4a+c+n'!O24,0))</f>
        <v>0</v>
      </c>
      <c r="P24" s="120">
        <f>IF($C$4="Neattiecināmās izmaksas",IF('4a+c+n'!$Q24="N",'4a+c+n'!P24,0))</f>
        <v>0</v>
      </c>
    </row>
    <row r="25" spans="1:16" x14ac:dyDescent="0.2">
      <c r="A25" s="51">
        <f>IF(P25=0,0,IF(COUNTBLANK(P25)=1,0,COUNTA($P$14:P25)))</f>
        <v>0</v>
      </c>
      <c r="B25" s="24">
        <f>IF($C$4="Neattiecināmās izmaksas",IF('4a+c+n'!$Q25="N",'4a+c+n'!B25,0))</f>
        <v>0</v>
      </c>
      <c r="C25" s="24">
        <f>IF($C$4="Neattiecināmās izmaksas",IF('4a+c+n'!$Q25="N",'4a+c+n'!C25,0))</f>
        <v>0</v>
      </c>
      <c r="D25" s="24">
        <f>IF($C$4="Neattiecināmās izmaksas",IF('4a+c+n'!$Q25="N",'4a+c+n'!D25,0))</f>
        <v>0</v>
      </c>
      <c r="E25" s="46"/>
      <c r="F25" s="65"/>
      <c r="G25" s="119"/>
      <c r="H25" s="119">
        <f>IF($C$4="Neattiecināmās izmaksas",IF('4a+c+n'!$Q25="N",'4a+c+n'!H25,0))</f>
        <v>0</v>
      </c>
      <c r="I25" s="119"/>
      <c r="J25" s="119"/>
      <c r="K25" s="120">
        <f>IF($C$4="Neattiecināmās izmaksas",IF('4a+c+n'!$Q25="N",'4a+c+n'!K25,0))</f>
        <v>0</v>
      </c>
      <c r="L25" s="82">
        <f>IF($C$4="Neattiecināmās izmaksas",IF('4a+c+n'!$Q25="N",'4a+c+n'!L25,0))</f>
        <v>0</v>
      </c>
      <c r="M25" s="119">
        <f>IF($C$4="Neattiecināmās izmaksas",IF('4a+c+n'!$Q25="N",'4a+c+n'!M25,0))</f>
        <v>0</v>
      </c>
      <c r="N25" s="119">
        <f>IF($C$4="Neattiecināmās izmaksas",IF('4a+c+n'!$Q25="N",'4a+c+n'!N25,0))</f>
        <v>0</v>
      </c>
      <c r="O25" s="119">
        <f>IF($C$4="Neattiecināmās izmaksas",IF('4a+c+n'!$Q25="N",'4a+c+n'!O25,0))</f>
        <v>0</v>
      </c>
      <c r="P25" s="120">
        <f>IF($C$4="Neattiecināmās izmaksas",IF('4a+c+n'!$Q25="N",'4a+c+n'!P25,0))</f>
        <v>0</v>
      </c>
    </row>
    <row r="26" spans="1:16" x14ac:dyDescent="0.2">
      <c r="A26" s="51">
        <f>IF(P26=0,0,IF(COUNTBLANK(P26)=1,0,COUNTA($P$14:P26)))</f>
        <v>0</v>
      </c>
      <c r="B26" s="24">
        <f>IF($C$4="Neattiecināmās izmaksas",IF('4a+c+n'!$Q26="N",'4a+c+n'!B26,0))</f>
        <v>0</v>
      </c>
      <c r="C26" s="24">
        <f>IF($C$4="Neattiecināmās izmaksas",IF('4a+c+n'!$Q26="N",'4a+c+n'!C26,0))</f>
        <v>0</v>
      </c>
      <c r="D26" s="24">
        <f>IF($C$4="Neattiecināmās izmaksas",IF('4a+c+n'!$Q26="N",'4a+c+n'!D26,0))</f>
        <v>0</v>
      </c>
      <c r="E26" s="46"/>
      <c r="F26" s="65"/>
      <c r="G26" s="119"/>
      <c r="H26" s="119">
        <f>IF($C$4="Neattiecināmās izmaksas",IF('4a+c+n'!$Q26="N",'4a+c+n'!H26,0))</f>
        <v>0</v>
      </c>
      <c r="I26" s="119"/>
      <c r="J26" s="119"/>
      <c r="K26" s="120">
        <f>IF($C$4="Neattiecināmās izmaksas",IF('4a+c+n'!$Q26="N",'4a+c+n'!K26,0))</f>
        <v>0</v>
      </c>
      <c r="L26" s="82">
        <f>IF($C$4="Neattiecināmās izmaksas",IF('4a+c+n'!$Q26="N",'4a+c+n'!L26,0))</f>
        <v>0</v>
      </c>
      <c r="M26" s="119">
        <f>IF($C$4="Neattiecināmās izmaksas",IF('4a+c+n'!$Q26="N",'4a+c+n'!M26,0))</f>
        <v>0</v>
      </c>
      <c r="N26" s="119">
        <f>IF($C$4="Neattiecināmās izmaksas",IF('4a+c+n'!$Q26="N",'4a+c+n'!N26,0))</f>
        <v>0</v>
      </c>
      <c r="O26" s="119">
        <f>IF($C$4="Neattiecināmās izmaksas",IF('4a+c+n'!$Q26="N",'4a+c+n'!O26,0))</f>
        <v>0</v>
      </c>
      <c r="P26" s="120">
        <f>IF($C$4="Neattiecināmās izmaksas",IF('4a+c+n'!$Q26="N",'4a+c+n'!P26,0))</f>
        <v>0</v>
      </c>
    </row>
    <row r="27" spans="1:16" x14ac:dyDescent="0.2">
      <c r="A27" s="51">
        <f>IF(P27=0,0,IF(COUNTBLANK(P27)=1,0,COUNTA($P$14:P27)))</f>
        <v>0</v>
      </c>
      <c r="B27" s="24">
        <f>IF($C$4="Neattiecināmās izmaksas",IF('4a+c+n'!$Q27="N",'4a+c+n'!B27,0))</f>
        <v>0</v>
      </c>
      <c r="C27" s="24">
        <f>IF($C$4="Neattiecināmās izmaksas",IF('4a+c+n'!$Q27="N",'4a+c+n'!C27,0))</f>
        <v>0</v>
      </c>
      <c r="D27" s="24">
        <f>IF($C$4="Neattiecināmās izmaksas",IF('4a+c+n'!$Q27="N",'4a+c+n'!D27,0))</f>
        <v>0</v>
      </c>
      <c r="E27" s="46"/>
      <c r="F27" s="65"/>
      <c r="G27" s="119"/>
      <c r="H27" s="119">
        <f>IF($C$4="Neattiecināmās izmaksas",IF('4a+c+n'!$Q27="N",'4a+c+n'!H27,0))</f>
        <v>0</v>
      </c>
      <c r="I27" s="119"/>
      <c r="J27" s="119"/>
      <c r="K27" s="120">
        <f>IF($C$4="Neattiecināmās izmaksas",IF('4a+c+n'!$Q27="N",'4a+c+n'!K27,0))</f>
        <v>0</v>
      </c>
      <c r="L27" s="82">
        <f>IF($C$4="Neattiecināmās izmaksas",IF('4a+c+n'!$Q27="N",'4a+c+n'!L27,0))</f>
        <v>0</v>
      </c>
      <c r="M27" s="119">
        <f>IF($C$4="Neattiecināmās izmaksas",IF('4a+c+n'!$Q27="N",'4a+c+n'!M27,0))</f>
        <v>0</v>
      </c>
      <c r="N27" s="119">
        <f>IF($C$4="Neattiecināmās izmaksas",IF('4a+c+n'!$Q27="N",'4a+c+n'!N27,0))</f>
        <v>0</v>
      </c>
      <c r="O27" s="119">
        <f>IF($C$4="Neattiecināmās izmaksas",IF('4a+c+n'!$Q27="N",'4a+c+n'!O27,0))</f>
        <v>0</v>
      </c>
      <c r="P27" s="120">
        <f>IF($C$4="Neattiecināmās izmaksas",IF('4a+c+n'!$Q27="N",'4a+c+n'!P27,0))</f>
        <v>0</v>
      </c>
    </row>
    <row r="28" spans="1:16" x14ac:dyDescent="0.2">
      <c r="A28" s="51">
        <f>IF(P28=0,0,IF(COUNTBLANK(P28)=1,0,COUNTA($P$14:P28)))</f>
        <v>0</v>
      </c>
      <c r="B28" s="24">
        <f>IF($C$4="Neattiecināmās izmaksas",IF('4a+c+n'!$Q28="N",'4a+c+n'!B28,0))</f>
        <v>0</v>
      </c>
      <c r="C28" s="24">
        <f>IF($C$4="Neattiecināmās izmaksas",IF('4a+c+n'!$Q28="N",'4a+c+n'!C28,0))</f>
        <v>0</v>
      </c>
      <c r="D28" s="24">
        <f>IF($C$4="Neattiecināmās izmaksas",IF('4a+c+n'!$Q28="N",'4a+c+n'!D28,0))</f>
        <v>0</v>
      </c>
      <c r="E28" s="46"/>
      <c r="F28" s="65"/>
      <c r="G28" s="119"/>
      <c r="H28" s="119">
        <f>IF($C$4="Neattiecināmās izmaksas",IF('4a+c+n'!$Q28="N",'4a+c+n'!H28,0))</f>
        <v>0</v>
      </c>
      <c r="I28" s="119"/>
      <c r="J28" s="119"/>
      <c r="K28" s="120">
        <f>IF($C$4="Neattiecināmās izmaksas",IF('4a+c+n'!$Q28="N",'4a+c+n'!K28,0))</f>
        <v>0</v>
      </c>
      <c r="L28" s="82">
        <f>IF($C$4="Neattiecināmās izmaksas",IF('4a+c+n'!$Q28="N",'4a+c+n'!L28,0))</f>
        <v>0</v>
      </c>
      <c r="M28" s="119">
        <f>IF($C$4="Neattiecināmās izmaksas",IF('4a+c+n'!$Q28="N",'4a+c+n'!M28,0))</f>
        <v>0</v>
      </c>
      <c r="N28" s="119">
        <f>IF($C$4="Neattiecināmās izmaksas",IF('4a+c+n'!$Q28="N",'4a+c+n'!N28,0))</f>
        <v>0</v>
      </c>
      <c r="O28" s="119">
        <f>IF($C$4="Neattiecināmās izmaksas",IF('4a+c+n'!$Q28="N",'4a+c+n'!O28,0))</f>
        <v>0</v>
      </c>
      <c r="P28" s="120">
        <f>IF($C$4="Neattiecināmās izmaksas",IF('4a+c+n'!$Q28="N",'4a+c+n'!P28,0))</f>
        <v>0</v>
      </c>
    </row>
    <row r="29" spans="1:16" x14ac:dyDescent="0.2">
      <c r="A29" s="51">
        <f>IF(P29=0,0,IF(COUNTBLANK(P29)=1,0,COUNTA($P$14:P29)))</f>
        <v>0</v>
      </c>
      <c r="B29" s="24">
        <f>IF($C$4="Neattiecināmās izmaksas",IF('4a+c+n'!$Q29="N",'4a+c+n'!B29,0))</f>
        <v>0</v>
      </c>
      <c r="C29" s="24">
        <f>IF($C$4="Neattiecināmās izmaksas",IF('4a+c+n'!$Q29="N",'4a+c+n'!C29,0))</f>
        <v>0</v>
      </c>
      <c r="D29" s="24">
        <f>IF($C$4="Neattiecināmās izmaksas",IF('4a+c+n'!$Q29="N",'4a+c+n'!D29,0))</f>
        <v>0</v>
      </c>
      <c r="E29" s="46"/>
      <c r="F29" s="65"/>
      <c r="G29" s="119"/>
      <c r="H29" s="119">
        <f>IF($C$4="Neattiecināmās izmaksas",IF('4a+c+n'!$Q29="N",'4a+c+n'!H29,0))</f>
        <v>0</v>
      </c>
      <c r="I29" s="119"/>
      <c r="J29" s="119"/>
      <c r="K29" s="120">
        <f>IF($C$4="Neattiecināmās izmaksas",IF('4a+c+n'!$Q29="N",'4a+c+n'!K29,0))</f>
        <v>0</v>
      </c>
      <c r="L29" s="82">
        <f>IF($C$4="Neattiecināmās izmaksas",IF('4a+c+n'!$Q29="N",'4a+c+n'!L29,0))</f>
        <v>0</v>
      </c>
      <c r="M29" s="119">
        <f>IF($C$4="Neattiecināmās izmaksas",IF('4a+c+n'!$Q29="N",'4a+c+n'!M29,0))</f>
        <v>0</v>
      </c>
      <c r="N29" s="119">
        <f>IF($C$4="Neattiecināmās izmaksas",IF('4a+c+n'!$Q29="N",'4a+c+n'!N29,0))</f>
        <v>0</v>
      </c>
      <c r="O29" s="119">
        <f>IF($C$4="Neattiecināmās izmaksas",IF('4a+c+n'!$Q29="N",'4a+c+n'!O29,0))</f>
        <v>0</v>
      </c>
      <c r="P29" s="120">
        <f>IF($C$4="Neattiecināmās izmaksas",IF('4a+c+n'!$Q29="N",'4a+c+n'!P29,0))</f>
        <v>0</v>
      </c>
    </row>
    <row r="30" spans="1:16" x14ac:dyDescent="0.2">
      <c r="A30" s="51">
        <f>IF(P30=0,0,IF(COUNTBLANK(P30)=1,0,COUNTA($P$14:P30)))</f>
        <v>0</v>
      </c>
      <c r="B30" s="24">
        <f>IF($C$4="Neattiecināmās izmaksas",IF('4a+c+n'!$Q30="N",'4a+c+n'!B30,0))</f>
        <v>0</v>
      </c>
      <c r="C30" s="24">
        <f>IF($C$4="Neattiecināmās izmaksas",IF('4a+c+n'!$Q30="N",'4a+c+n'!C30,0))</f>
        <v>0</v>
      </c>
      <c r="D30" s="24">
        <f>IF($C$4="Neattiecināmās izmaksas",IF('4a+c+n'!$Q30="N",'4a+c+n'!D30,0))</f>
        <v>0</v>
      </c>
      <c r="E30" s="46"/>
      <c r="F30" s="65"/>
      <c r="G30" s="119"/>
      <c r="H30" s="119">
        <f>IF($C$4="Neattiecināmās izmaksas",IF('4a+c+n'!$Q30="N",'4a+c+n'!H30,0))</f>
        <v>0</v>
      </c>
      <c r="I30" s="119"/>
      <c r="J30" s="119"/>
      <c r="K30" s="120">
        <f>IF($C$4="Neattiecināmās izmaksas",IF('4a+c+n'!$Q30="N",'4a+c+n'!K30,0))</f>
        <v>0</v>
      </c>
      <c r="L30" s="82">
        <f>IF($C$4="Neattiecināmās izmaksas",IF('4a+c+n'!$Q30="N",'4a+c+n'!L30,0))</f>
        <v>0</v>
      </c>
      <c r="M30" s="119">
        <f>IF($C$4="Neattiecināmās izmaksas",IF('4a+c+n'!$Q30="N",'4a+c+n'!M30,0))</f>
        <v>0</v>
      </c>
      <c r="N30" s="119">
        <f>IF($C$4="Neattiecināmās izmaksas",IF('4a+c+n'!$Q30="N",'4a+c+n'!N30,0))</f>
        <v>0</v>
      </c>
      <c r="O30" s="119">
        <f>IF($C$4="Neattiecināmās izmaksas",IF('4a+c+n'!$Q30="N",'4a+c+n'!O30,0))</f>
        <v>0</v>
      </c>
      <c r="P30" s="120">
        <f>IF($C$4="Neattiecināmās izmaksas",IF('4a+c+n'!$Q30="N",'4a+c+n'!P30,0))</f>
        <v>0</v>
      </c>
    </row>
    <row r="31" spans="1:16" x14ac:dyDescent="0.2">
      <c r="A31" s="51">
        <f>IF(P31=0,0,IF(COUNTBLANK(P31)=1,0,COUNTA($P$14:P31)))</f>
        <v>0</v>
      </c>
      <c r="B31" s="24">
        <f>IF($C$4="Neattiecināmās izmaksas",IF('4a+c+n'!$Q31="N",'4a+c+n'!B31,0))</f>
        <v>0</v>
      </c>
      <c r="C31" s="24">
        <f>IF($C$4="Neattiecināmās izmaksas",IF('4a+c+n'!$Q31="N",'4a+c+n'!C31,0))</f>
        <v>0</v>
      </c>
      <c r="D31" s="24">
        <f>IF($C$4="Neattiecināmās izmaksas",IF('4a+c+n'!$Q31="N",'4a+c+n'!D31,0))</f>
        <v>0</v>
      </c>
      <c r="E31" s="46"/>
      <c r="F31" s="65"/>
      <c r="G31" s="119"/>
      <c r="H31" s="119">
        <f>IF($C$4="Neattiecināmās izmaksas",IF('4a+c+n'!$Q31="N",'4a+c+n'!H31,0))</f>
        <v>0</v>
      </c>
      <c r="I31" s="119"/>
      <c r="J31" s="119"/>
      <c r="K31" s="120">
        <f>IF($C$4="Neattiecināmās izmaksas",IF('4a+c+n'!$Q31="N",'4a+c+n'!K31,0))</f>
        <v>0</v>
      </c>
      <c r="L31" s="82">
        <f>IF($C$4="Neattiecināmās izmaksas",IF('4a+c+n'!$Q31="N",'4a+c+n'!L31,0))</f>
        <v>0</v>
      </c>
      <c r="M31" s="119">
        <f>IF($C$4="Neattiecināmās izmaksas",IF('4a+c+n'!$Q31="N",'4a+c+n'!M31,0))</f>
        <v>0</v>
      </c>
      <c r="N31" s="119">
        <f>IF($C$4="Neattiecināmās izmaksas",IF('4a+c+n'!$Q31="N",'4a+c+n'!N31,0))</f>
        <v>0</v>
      </c>
      <c r="O31" s="119">
        <f>IF($C$4="Neattiecināmās izmaksas",IF('4a+c+n'!$Q31="N",'4a+c+n'!O31,0))</f>
        <v>0</v>
      </c>
      <c r="P31" s="120">
        <f>IF($C$4="Neattiecināmās izmaksas",IF('4a+c+n'!$Q31="N",'4a+c+n'!P31,0))</f>
        <v>0</v>
      </c>
    </row>
    <row r="32" spans="1:16" x14ac:dyDescent="0.2">
      <c r="A32" s="51">
        <f>IF(P32=0,0,IF(COUNTBLANK(P32)=1,0,COUNTA($P$14:P32)))</f>
        <v>0</v>
      </c>
      <c r="B32" s="24">
        <f>IF($C$4="Neattiecināmās izmaksas",IF('4a+c+n'!$Q32="N",'4a+c+n'!B32,0))</f>
        <v>0</v>
      </c>
      <c r="C32" s="24">
        <f>IF($C$4="Neattiecināmās izmaksas",IF('4a+c+n'!$Q32="N",'4a+c+n'!C32,0))</f>
        <v>0</v>
      </c>
      <c r="D32" s="24">
        <f>IF($C$4="Neattiecināmās izmaksas",IF('4a+c+n'!$Q32="N",'4a+c+n'!D32,0))</f>
        <v>0</v>
      </c>
      <c r="E32" s="46"/>
      <c r="F32" s="65"/>
      <c r="G32" s="119"/>
      <c r="H32" s="119">
        <f>IF($C$4="Neattiecināmās izmaksas",IF('4a+c+n'!$Q32="N",'4a+c+n'!H32,0))</f>
        <v>0</v>
      </c>
      <c r="I32" s="119"/>
      <c r="J32" s="119"/>
      <c r="K32" s="120">
        <f>IF($C$4="Neattiecināmās izmaksas",IF('4a+c+n'!$Q32="N",'4a+c+n'!K32,0))</f>
        <v>0</v>
      </c>
      <c r="L32" s="82">
        <f>IF($C$4="Neattiecināmās izmaksas",IF('4a+c+n'!$Q32="N",'4a+c+n'!L32,0))</f>
        <v>0</v>
      </c>
      <c r="M32" s="119">
        <f>IF($C$4="Neattiecināmās izmaksas",IF('4a+c+n'!$Q32="N",'4a+c+n'!M32,0))</f>
        <v>0</v>
      </c>
      <c r="N32" s="119">
        <f>IF($C$4="Neattiecināmās izmaksas",IF('4a+c+n'!$Q32="N",'4a+c+n'!N32,0))</f>
        <v>0</v>
      </c>
      <c r="O32" s="119">
        <f>IF($C$4="Neattiecināmās izmaksas",IF('4a+c+n'!$Q32="N",'4a+c+n'!O32,0))</f>
        <v>0</v>
      </c>
      <c r="P32" s="120">
        <f>IF($C$4="Neattiecināmās izmaksas",IF('4a+c+n'!$Q32="N",'4a+c+n'!P32,0))</f>
        <v>0</v>
      </c>
    </row>
    <row r="33" spans="1:16" x14ac:dyDescent="0.2">
      <c r="A33" s="51">
        <f>IF(P33=0,0,IF(COUNTBLANK(P33)=1,0,COUNTA($P$14:P33)))</f>
        <v>0</v>
      </c>
      <c r="B33" s="24">
        <f>IF($C$4="Neattiecināmās izmaksas",IF('4a+c+n'!$Q33="N",'4a+c+n'!B33,0))</f>
        <v>0</v>
      </c>
      <c r="C33" s="24">
        <f>IF($C$4="Neattiecināmās izmaksas",IF('4a+c+n'!$Q33="N",'4a+c+n'!C33,0))</f>
        <v>0</v>
      </c>
      <c r="D33" s="24">
        <f>IF($C$4="Neattiecināmās izmaksas",IF('4a+c+n'!$Q33="N",'4a+c+n'!D33,0))</f>
        <v>0</v>
      </c>
      <c r="E33" s="46"/>
      <c r="F33" s="65"/>
      <c r="G33" s="119"/>
      <c r="H33" s="119">
        <f>IF($C$4="Neattiecināmās izmaksas",IF('4a+c+n'!$Q33="N",'4a+c+n'!H33,0))</f>
        <v>0</v>
      </c>
      <c r="I33" s="119"/>
      <c r="J33" s="119"/>
      <c r="K33" s="120">
        <f>IF($C$4="Neattiecināmās izmaksas",IF('4a+c+n'!$Q33="N",'4a+c+n'!K33,0))</f>
        <v>0</v>
      </c>
      <c r="L33" s="82">
        <f>IF($C$4="Neattiecināmās izmaksas",IF('4a+c+n'!$Q33="N",'4a+c+n'!L33,0))</f>
        <v>0</v>
      </c>
      <c r="M33" s="119">
        <f>IF($C$4="Neattiecināmās izmaksas",IF('4a+c+n'!$Q33="N",'4a+c+n'!M33,0))</f>
        <v>0</v>
      </c>
      <c r="N33" s="119">
        <f>IF($C$4="Neattiecināmās izmaksas",IF('4a+c+n'!$Q33="N",'4a+c+n'!N33,0))</f>
        <v>0</v>
      </c>
      <c r="O33" s="119">
        <f>IF($C$4="Neattiecināmās izmaksas",IF('4a+c+n'!$Q33="N",'4a+c+n'!O33,0))</f>
        <v>0</v>
      </c>
      <c r="P33" s="120">
        <f>IF($C$4="Neattiecināmās izmaksas",IF('4a+c+n'!$Q33="N",'4a+c+n'!P33,0))</f>
        <v>0</v>
      </c>
    </row>
    <row r="34" spans="1:16" x14ac:dyDescent="0.2">
      <c r="A34" s="51">
        <f>IF(P34=0,0,IF(COUNTBLANK(P34)=1,0,COUNTA($P$14:P34)))</f>
        <v>0</v>
      </c>
      <c r="B34" s="24">
        <f>IF($C$4="Neattiecināmās izmaksas",IF('4a+c+n'!$Q34="N",'4a+c+n'!B34,0))</f>
        <v>0</v>
      </c>
      <c r="C34" s="24">
        <f>IF($C$4="Neattiecināmās izmaksas",IF('4a+c+n'!$Q34="N",'4a+c+n'!C34,0))</f>
        <v>0</v>
      </c>
      <c r="D34" s="24">
        <f>IF($C$4="Neattiecināmās izmaksas",IF('4a+c+n'!$Q34="N",'4a+c+n'!D34,0))</f>
        <v>0</v>
      </c>
      <c r="E34" s="46"/>
      <c r="F34" s="65"/>
      <c r="G34" s="119"/>
      <c r="H34" s="119">
        <f>IF($C$4="Neattiecināmās izmaksas",IF('4a+c+n'!$Q34="N",'4a+c+n'!H34,0))</f>
        <v>0</v>
      </c>
      <c r="I34" s="119"/>
      <c r="J34" s="119"/>
      <c r="K34" s="120">
        <f>IF($C$4="Neattiecināmās izmaksas",IF('4a+c+n'!$Q34="N",'4a+c+n'!K34,0))</f>
        <v>0</v>
      </c>
      <c r="L34" s="82">
        <f>IF($C$4="Neattiecināmās izmaksas",IF('4a+c+n'!$Q34="N",'4a+c+n'!L34,0))</f>
        <v>0</v>
      </c>
      <c r="M34" s="119">
        <f>IF($C$4="Neattiecināmās izmaksas",IF('4a+c+n'!$Q34="N",'4a+c+n'!M34,0))</f>
        <v>0</v>
      </c>
      <c r="N34" s="119">
        <f>IF($C$4="Neattiecināmās izmaksas",IF('4a+c+n'!$Q34="N",'4a+c+n'!N34,0))</f>
        <v>0</v>
      </c>
      <c r="O34" s="119">
        <f>IF($C$4="Neattiecināmās izmaksas",IF('4a+c+n'!$Q34="N",'4a+c+n'!O34,0))</f>
        <v>0</v>
      </c>
      <c r="P34" s="120">
        <f>IF($C$4="Neattiecināmās izmaksas",IF('4a+c+n'!$Q34="N",'4a+c+n'!P34,0))</f>
        <v>0</v>
      </c>
    </row>
    <row r="35" spans="1:16" x14ac:dyDescent="0.2">
      <c r="A35" s="51">
        <f>IF(P35=0,0,IF(COUNTBLANK(P35)=1,0,COUNTA($P$14:P35)))</f>
        <v>0</v>
      </c>
      <c r="B35" s="24">
        <f>IF($C$4="Neattiecināmās izmaksas",IF('4a+c+n'!$Q35="N",'4a+c+n'!B35,0))</f>
        <v>0</v>
      </c>
      <c r="C35" s="24">
        <f>IF($C$4="Neattiecināmās izmaksas",IF('4a+c+n'!$Q35="N",'4a+c+n'!C35,0))</f>
        <v>0</v>
      </c>
      <c r="D35" s="24">
        <f>IF($C$4="Neattiecināmās izmaksas",IF('4a+c+n'!$Q35="N",'4a+c+n'!D35,0))</f>
        <v>0</v>
      </c>
      <c r="E35" s="46"/>
      <c r="F35" s="65"/>
      <c r="G35" s="119"/>
      <c r="H35" s="119">
        <f>IF($C$4="Neattiecināmās izmaksas",IF('4a+c+n'!$Q35="N",'4a+c+n'!H35,0))</f>
        <v>0</v>
      </c>
      <c r="I35" s="119"/>
      <c r="J35" s="119"/>
      <c r="K35" s="120">
        <f>IF($C$4="Neattiecināmās izmaksas",IF('4a+c+n'!$Q35="N",'4a+c+n'!K35,0))</f>
        <v>0</v>
      </c>
      <c r="L35" s="82">
        <f>IF($C$4="Neattiecināmās izmaksas",IF('4a+c+n'!$Q35="N",'4a+c+n'!L35,0))</f>
        <v>0</v>
      </c>
      <c r="M35" s="119">
        <f>IF($C$4="Neattiecināmās izmaksas",IF('4a+c+n'!$Q35="N",'4a+c+n'!M35,0))</f>
        <v>0</v>
      </c>
      <c r="N35" s="119">
        <f>IF($C$4="Neattiecināmās izmaksas",IF('4a+c+n'!$Q35="N",'4a+c+n'!N35,0))</f>
        <v>0</v>
      </c>
      <c r="O35" s="119">
        <f>IF($C$4="Neattiecināmās izmaksas",IF('4a+c+n'!$Q35="N",'4a+c+n'!O35,0))</f>
        <v>0</v>
      </c>
      <c r="P35" s="120">
        <f>IF($C$4="Neattiecināmās izmaksas",IF('4a+c+n'!$Q35="N",'4a+c+n'!P35,0))</f>
        <v>0</v>
      </c>
    </row>
    <row r="36" spans="1:16" ht="10.8" thickBot="1" x14ac:dyDescent="0.25">
      <c r="A36" s="51">
        <f>IF(P36=0,0,IF(COUNTBLANK(P36)=1,0,COUNTA($P$14:P36)))</f>
        <v>0</v>
      </c>
      <c r="B36" s="24">
        <f>IF($C$4="Neattiecināmās izmaksas",IF('4a+c+n'!$Q36="N",'4a+c+n'!B36,0))</f>
        <v>0</v>
      </c>
      <c r="C36" s="24">
        <f>IF($C$4="Neattiecināmās izmaksas",IF('4a+c+n'!$Q36="N",'4a+c+n'!C36,0))</f>
        <v>0</v>
      </c>
      <c r="D36" s="24">
        <f>IF($C$4="Neattiecināmās izmaksas",IF('4a+c+n'!$Q36="N",'4a+c+n'!D36,0))</f>
        <v>0</v>
      </c>
      <c r="E36" s="46"/>
      <c r="F36" s="65"/>
      <c r="G36" s="119"/>
      <c r="H36" s="119">
        <f>IF($C$4="Neattiecināmās izmaksas",IF('4a+c+n'!$Q36="N",'4a+c+n'!H36,0))</f>
        <v>0</v>
      </c>
      <c r="I36" s="119"/>
      <c r="J36" s="119"/>
      <c r="K36" s="120">
        <f>IF($C$4="Neattiecināmās izmaksas",IF('4a+c+n'!$Q36="N",'4a+c+n'!K36,0))</f>
        <v>0</v>
      </c>
      <c r="L36" s="82">
        <f>IF($C$4="Neattiecināmās izmaksas",IF('4a+c+n'!$Q36="N",'4a+c+n'!L36,0))</f>
        <v>0</v>
      </c>
      <c r="M36" s="119">
        <f>IF($C$4="Neattiecināmās izmaksas",IF('4a+c+n'!$Q36="N",'4a+c+n'!M36,0))</f>
        <v>0</v>
      </c>
      <c r="N36" s="119">
        <f>IF($C$4="Neattiecināmās izmaksas",IF('4a+c+n'!$Q36="N",'4a+c+n'!N36,0))</f>
        <v>0</v>
      </c>
      <c r="O36" s="119">
        <f>IF($C$4="Neattiecināmās izmaksas",IF('4a+c+n'!$Q36="N",'4a+c+n'!O36,0))</f>
        <v>0</v>
      </c>
      <c r="P36" s="120">
        <f>IF($C$4="Neattiecināmās izmaksas",IF('4a+c+n'!$Q36="N",'4a+c+n'!P36,0))</f>
        <v>0</v>
      </c>
    </row>
    <row r="37" spans="1:16" ht="12" customHeight="1" thickBot="1" x14ac:dyDescent="0.25">
      <c r="A37" s="317" t="s">
        <v>62</v>
      </c>
      <c r="B37" s="318"/>
      <c r="C37" s="318"/>
      <c r="D37" s="318"/>
      <c r="E37" s="318"/>
      <c r="F37" s="318"/>
      <c r="G37" s="318"/>
      <c r="H37" s="318"/>
      <c r="I37" s="318"/>
      <c r="J37" s="318"/>
      <c r="K37" s="319"/>
      <c r="L37" s="133">
        <f>SUM(L14:L36)</f>
        <v>0</v>
      </c>
      <c r="M37" s="134">
        <f>SUM(M14:M36)</f>
        <v>0</v>
      </c>
      <c r="N37" s="134">
        <f>SUM(N14:N36)</f>
        <v>0</v>
      </c>
      <c r="O37" s="134">
        <f>SUM(O14:O36)</f>
        <v>0</v>
      </c>
      <c r="P37" s="135">
        <f>SUM(P14:P36)</f>
        <v>0</v>
      </c>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14</v>
      </c>
      <c r="B40" s="16"/>
      <c r="C40" s="320" t="str">
        <f>'Kops n'!C35:H35</f>
        <v>Gundega Ābelīte 28.03.2024</v>
      </c>
      <c r="D40" s="320"/>
      <c r="E40" s="320"/>
      <c r="F40" s="320"/>
      <c r="G40" s="320"/>
      <c r="H40" s="320"/>
      <c r="I40" s="16"/>
      <c r="J40" s="16"/>
      <c r="K40" s="16"/>
      <c r="L40" s="16"/>
      <c r="M40" s="16"/>
      <c r="N40" s="16"/>
      <c r="O40" s="16"/>
      <c r="P40" s="16"/>
    </row>
    <row r="41" spans="1:16" x14ac:dyDescent="0.2">
      <c r="A41" s="16"/>
      <c r="B41" s="16"/>
      <c r="C41" s="246" t="s">
        <v>15</v>
      </c>
      <c r="D41" s="246"/>
      <c r="E41" s="246"/>
      <c r="F41" s="246"/>
      <c r="G41" s="246"/>
      <c r="H41" s="24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262" t="str">
        <f>'Kops n'!A38:D38</f>
        <v>Tāme sastādīta 2024. gada 28. martā</v>
      </c>
      <c r="B43" s="263"/>
      <c r="C43" s="263"/>
      <c r="D43" s="263"/>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 t="s">
        <v>41</v>
      </c>
      <c r="B45" s="16"/>
      <c r="C45" s="320">
        <f>'Kops n'!C40:H40</f>
        <v>0</v>
      </c>
      <c r="D45" s="320"/>
      <c r="E45" s="320"/>
      <c r="F45" s="320"/>
      <c r="G45" s="320"/>
      <c r="H45" s="320"/>
      <c r="I45" s="16"/>
      <c r="J45" s="16"/>
      <c r="K45" s="16"/>
      <c r="L45" s="16"/>
      <c r="M45" s="16"/>
      <c r="N45" s="16"/>
      <c r="O45" s="16"/>
      <c r="P45" s="16"/>
    </row>
    <row r="46" spans="1:16" x14ac:dyDescent="0.2">
      <c r="A46" s="16"/>
      <c r="B46" s="16"/>
      <c r="C46" s="246" t="s">
        <v>15</v>
      </c>
      <c r="D46" s="246"/>
      <c r="E46" s="246"/>
      <c r="F46" s="246"/>
      <c r="G46" s="246"/>
      <c r="H46" s="24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78" t="s">
        <v>16</v>
      </c>
      <c r="B48" s="42"/>
      <c r="C48" s="85">
        <f>'Kops n'!C43</f>
        <v>0</v>
      </c>
      <c r="D48" s="42"/>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23">
    <mergeCell ref="C2:I2"/>
    <mergeCell ref="C3:I3"/>
    <mergeCell ref="C4:I4"/>
    <mergeCell ref="D5:L5"/>
    <mergeCell ref="D6:L6"/>
    <mergeCell ref="D8:L8"/>
    <mergeCell ref="A9:F9"/>
    <mergeCell ref="J9:M9"/>
    <mergeCell ref="N9:O9"/>
    <mergeCell ref="D7:L7"/>
    <mergeCell ref="C46:H46"/>
    <mergeCell ref="L12:P12"/>
    <mergeCell ref="A37:K37"/>
    <mergeCell ref="C40:H40"/>
    <mergeCell ref="C41:H41"/>
    <mergeCell ref="A43:D43"/>
    <mergeCell ref="C45:H45"/>
    <mergeCell ref="A12:A13"/>
    <mergeCell ref="B12:B13"/>
    <mergeCell ref="C12:C13"/>
    <mergeCell ref="D12:D13"/>
    <mergeCell ref="E12:E13"/>
    <mergeCell ref="F12:K12"/>
  </mergeCells>
  <conditionalFormatting sqref="A37:K37">
    <cfRule type="containsText" dxfId="194" priority="3" operator="containsText" text="Tiešās izmaksas kopā, t. sk. darba devēja sociālais nodoklis __.__% ">
      <formula>NOT(ISERROR(SEARCH("Tiešās izmaksas kopā, t. sk. darba devēja sociālais nodoklis __.__% ",A37)))</formula>
    </cfRule>
  </conditionalFormatting>
  <conditionalFormatting sqref="A14:P36">
    <cfRule type="cellIs" dxfId="193" priority="1" operator="equal">
      <formula>0</formula>
    </cfRule>
  </conditionalFormatting>
  <conditionalFormatting sqref="C2:I2 D5:L8 N9:O9 L37:P37 C40:H40 C45:H45 C48">
    <cfRule type="cellIs" dxfId="192"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Q41"/>
  <sheetViews>
    <sheetView topLeftCell="A12" workbookViewId="0">
      <selection activeCell="I15" sqref="I15:J2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5</v>
      </c>
      <c r="E1" s="22"/>
      <c r="F1" s="22"/>
      <c r="G1" s="22"/>
      <c r="H1" s="22"/>
      <c r="I1" s="22"/>
      <c r="J1" s="22"/>
      <c r="N1" s="26"/>
      <c r="O1" s="27"/>
      <c r="P1" s="28"/>
    </row>
    <row r="2" spans="1:17" x14ac:dyDescent="0.2">
      <c r="A2" s="29"/>
      <c r="B2" s="29"/>
      <c r="C2" s="332" t="s">
        <v>205</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P29</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0" t="s">
        <v>206</v>
      </c>
      <c r="D14" s="23"/>
      <c r="E14" s="45"/>
      <c r="F14" s="71"/>
      <c r="G14" s="136"/>
      <c r="H14" s="109">
        <f>F14*G14</f>
        <v>0</v>
      </c>
      <c r="I14" s="109"/>
      <c r="J14" s="109"/>
      <c r="K14" s="114">
        <f>SUM(H14:J14)</f>
        <v>0</v>
      </c>
      <c r="L14" s="71">
        <f>E14*F14</f>
        <v>0</v>
      </c>
      <c r="M14" s="109">
        <f>H14*E14</f>
        <v>0</v>
      </c>
      <c r="N14" s="109">
        <f>I14*E14</f>
        <v>0</v>
      </c>
      <c r="O14" s="109">
        <f>J14*E14</f>
        <v>0</v>
      </c>
      <c r="P14" s="110">
        <f>SUM(M14:O14)</f>
        <v>0</v>
      </c>
      <c r="Q14" s="57"/>
    </row>
    <row r="15" spans="1:17" ht="30.6" x14ac:dyDescent="0.2">
      <c r="A15" s="36">
        <v>1</v>
      </c>
      <c r="B15" s="24" t="s">
        <v>91</v>
      </c>
      <c r="C15" s="140" t="s">
        <v>207</v>
      </c>
      <c r="D15" s="161" t="s">
        <v>77</v>
      </c>
      <c r="E15" s="233">
        <v>1</v>
      </c>
      <c r="F15" s="143"/>
      <c r="G15" s="149"/>
      <c r="H15" s="111">
        <f>F15*G15</f>
        <v>0</v>
      </c>
      <c r="I15" s="151"/>
      <c r="J15" s="151"/>
      <c r="K15" s="115">
        <f t="shared" ref="K15:K28" si="0">SUM(H15:J15)</f>
        <v>0</v>
      </c>
      <c r="L15" s="41">
        <f t="shared" ref="L15:L28" si="1">E15*F15</f>
        <v>0</v>
      </c>
      <c r="M15" s="111">
        <f t="shared" ref="M15:M28" si="2">H15*E15</f>
        <v>0</v>
      </c>
      <c r="N15" s="111">
        <f t="shared" ref="N15:N28" si="3">I15*E15</f>
        <v>0</v>
      </c>
      <c r="O15" s="111">
        <f t="shared" ref="O15:O28" si="4">J15*E15</f>
        <v>0</v>
      </c>
      <c r="P15" s="112">
        <f t="shared" ref="P15:P28" si="5">SUM(M15:O15)</f>
        <v>0</v>
      </c>
      <c r="Q15" s="61" t="s">
        <v>46</v>
      </c>
    </row>
    <row r="16" spans="1:17" x14ac:dyDescent="0.2">
      <c r="A16" s="36">
        <v>2</v>
      </c>
      <c r="B16" s="72"/>
      <c r="C16" s="156" t="s">
        <v>208</v>
      </c>
      <c r="D16" s="24"/>
      <c r="E16" s="46"/>
      <c r="F16" s="41"/>
      <c r="G16" s="138"/>
      <c r="H16" s="111">
        <f t="shared" ref="H16:H28" si="6">F16*G16</f>
        <v>0</v>
      </c>
      <c r="I16" s="138"/>
      <c r="J16" s="138"/>
      <c r="K16" s="115">
        <f t="shared" si="0"/>
        <v>0</v>
      </c>
      <c r="L16" s="41">
        <f t="shared" si="1"/>
        <v>0</v>
      </c>
      <c r="M16" s="111">
        <f t="shared" si="2"/>
        <v>0</v>
      </c>
      <c r="N16" s="111">
        <f t="shared" si="3"/>
        <v>0</v>
      </c>
      <c r="O16" s="111">
        <f t="shared" si="4"/>
        <v>0</v>
      </c>
      <c r="P16" s="112">
        <f t="shared" si="5"/>
        <v>0</v>
      </c>
      <c r="Q16" s="61"/>
    </row>
    <row r="17" spans="1:17" ht="30.6" x14ac:dyDescent="0.2">
      <c r="A17" s="36">
        <v>3</v>
      </c>
      <c r="B17" s="24" t="s">
        <v>108</v>
      </c>
      <c r="C17" s="162" t="s">
        <v>209</v>
      </c>
      <c r="D17" s="161" t="s">
        <v>77</v>
      </c>
      <c r="E17" s="233">
        <v>1</v>
      </c>
      <c r="F17" s="143"/>
      <c r="G17" s="149"/>
      <c r="H17" s="111">
        <f t="shared" si="6"/>
        <v>0</v>
      </c>
      <c r="I17" s="151"/>
      <c r="J17" s="151"/>
      <c r="K17" s="115">
        <f t="shared" si="0"/>
        <v>0</v>
      </c>
      <c r="L17" s="41">
        <f t="shared" si="1"/>
        <v>0</v>
      </c>
      <c r="M17" s="111">
        <f t="shared" si="2"/>
        <v>0</v>
      </c>
      <c r="N17" s="111">
        <f t="shared" si="3"/>
        <v>0</v>
      </c>
      <c r="O17" s="111">
        <f t="shared" si="4"/>
        <v>0</v>
      </c>
      <c r="P17" s="112">
        <f t="shared" si="5"/>
        <v>0</v>
      </c>
      <c r="Q17" s="61" t="s">
        <v>47</v>
      </c>
    </row>
    <row r="18" spans="1:17" ht="20.399999999999999" x14ac:dyDescent="0.2">
      <c r="A18" s="36">
        <v>4</v>
      </c>
      <c r="B18" s="72"/>
      <c r="C18" s="156" t="s">
        <v>210</v>
      </c>
      <c r="D18" s="24"/>
      <c r="E18" s="46"/>
      <c r="F18" s="41"/>
      <c r="G18" s="138"/>
      <c r="H18" s="111">
        <f t="shared" si="6"/>
        <v>0</v>
      </c>
      <c r="I18" s="138"/>
      <c r="J18" s="138"/>
      <c r="K18" s="115">
        <f t="shared" si="0"/>
        <v>0</v>
      </c>
      <c r="L18" s="41">
        <f t="shared" si="1"/>
        <v>0</v>
      </c>
      <c r="M18" s="111">
        <f t="shared" si="2"/>
        <v>0</v>
      </c>
      <c r="N18" s="111">
        <f t="shared" si="3"/>
        <v>0</v>
      </c>
      <c r="O18" s="111">
        <f t="shared" si="4"/>
        <v>0</v>
      </c>
      <c r="P18" s="112">
        <f t="shared" si="5"/>
        <v>0</v>
      </c>
      <c r="Q18" s="61"/>
    </row>
    <row r="19" spans="1:17" ht="30.6" x14ac:dyDescent="0.2">
      <c r="A19" s="36">
        <v>5</v>
      </c>
      <c r="B19" s="24" t="s">
        <v>108</v>
      </c>
      <c r="C19" s="140" t="s">
        <v>133</v>
      </c>
      <c r="D19" s="141" t="s">
        <v>116</v>
      </c>
      <c r="E19" s="224">
        <v>847</v>
      </c>
      <c r="F19" s="143"/>
      <c r="G19" s="138"/>
      <c r="H19" s="111">
        <f t="shared" si="6"/>
        <v>0</v>
      </c>
      <c r="I19" s="151"/>
      <c r="J19" s="151"/>
      <c r="K19" s="115">
        <f t="shared" si="0"/>
        <v>0</v>
      </c>
      <c r="L19" s="41">
        <f t="shared" si="1"/>
        <v>0</v>
      </c>
      <c r="M19" s="111">
        <f t="shared" si="2"/>
        <v>0</v>
      </c>
      <c r="N19" s="111">
        <f t="shared" si="3"/>
        <v>0</v>
      </c>
      <c r="O19" s="111">
        <f t="shared" si="4"/>
        <v>0</v>
      </c>
      <c r="P19" s="112">
        <f t="shared" si="5"/>
        <v>0</v>
      </c>
      <c r="Q19" s="61" t="s">
        <v>46</v>
      </c>
    </row>
    <row r="20" spans="1:17" ht="30.6" x14ac:dyDescent="0.2">
      <c r="A20" s="36">
        <v>6</v>
      </c>
      <c r="B20" s="24" t="s">
        <v>108</v>
      </c>
      <c r="C20" s="140" t="s">
        <v>211</v>
      </c>
      <c r="D20" s="141" t="s">
        <v>112</v>
      </c>
      <c r="E20" s="224">
        <v>154</v>
      </c>
      <c r="F20" s="143"/>
      <c r="G20" s="138"/>
      <c r="H20" s="111">
        <f t="shared" si="6"/>
        <v>0</v>
      </c>
      <c r="I20" s="151"/>
      <c r="J20" s="151"/>
      <c r="K20" s="115">
        <f t="shared" si="0"/>
        <v>0</v>
      </c>
      <c r="L20" s="41">
        <f t="shared" si="1"/>
        <v>0</v>
      </c>
      <c r="M20" s="111">
        <f t="shared" si="2"/>
        <v>0</v>
      </c>
      <c r="N20" s="111">
        <f t="shared" si="3"/>
        <v>0</v>
      </c>
      <c r="O20" s="111">
        <f t="shared" si="4"/>
        <v>0</v>
      </c>
      <c r="P20" s="112">
        <f t="shared" si="5"/>
        <v>0</v>
      </c>
      <c r="Q20" s="61" t="s">
        <v>46</v>
      </c>
    </row>
    <row r="21" spans="1:17" ht="20.399999999999999" x14ac:dyDescent="0.2">
      <c r="A21" s="36">
        <v>7</v>
      </c>
      <c r="B21" s="24" t="s">
        <v>108</v>
      </c>
      <c r="C21" s="140" t="s">
        <v>212</v>
      </c>
      <c r="D21" s="141" t="s">
        <v>116</v>
      </c>
      <c r="E21" s="224">
        <v>1078</v>
      </c>
      <c r="F21" s="143"/>
      <c r="G21" s="138"/>
      <c r="H21" s="111">
        <f t="shared" si="6"/>
        <v>0</v>
      </c>
      <c r="I21" s="151"/>
      <c r="J21" s="151"/>
      <c r="K21" s="115">
        <f t="shared" si="0"/>
        <v>0</v>
      </c>
      <c r="L21" s="41">
        <f t="shared" si="1"/>
        <v>0</v>
      </c>
      <c r="M21" s="111">
        <f t="shared" si="2"/>
        <v>0</v>
      </c>
      <c r="N21" s="111">
        <f t="shared" si="3"/>
        <v>0</v>
      </c>
      <c r="O21" s="111">
        <f t="shared" si="4"/>
        <v>0</v>
      </c>
      <c r="P21" s="112">
        <f t="shared" si="5"/>
        <v>0</v>
      </c>
      <c r="Q21" s="61" t="s">
        <v>46</v>
      </c>
    </row>
    <row r="22" spans="1:17" ht="20.399999999999999" x14ac:dyDescent="0.2">
      <c r="A22" s="36">
        <v>8</v>
      </c>
      <c r="B22" s="24" t="s">
        <v>108</v>
      </c>
      <c r="C22" s="140" t="s">
        <v>213</v>
      </c>
      <c r="D22" s="141" t="s">
        <v>112</v>
      </c>
      <c r="E22" s="224">
        <v>154</v>
      </c>
      <c r="F22" s="143"/>
      <c r="G22" s="138"/>
      <c r="H22" s="111">
        <f t="shared" si="6"/>
        <v>0</v>
      </c>
      <c r="I22" s="151"/>
      <c r="J22" s="151"/>
      <c r="K22" s="115">
        <f t="shared" si="0"/>
        <v>0</v>
      </c>
      <c r="L22" s="41">
        <f t="shared" si="1"/>
        <v>0</v>
      </c>
      <c r="M22" s="111">
        <f t="shared" si="2"/>
        <v>0</v>
      </c>
      <c r="N22" s="111">
        <f t="shared" si="3"/>
        <v>0</v>
      </c>
      <c r="O22" s="111">
        <f t="shared" si="4"/>
        <v>0</v>
      </c>
      <c r="P22" s="112">
        <f t="shared" si="5"/>
        <v>0</v>
      </c>
      <c r="Q22" s="61" t="s">
        <v>46</v>
      </c>
    </row>
    <row r="23" spans="1:17" ht="20.399999999999999" x14ac:dyDescent="0.2">
      <c r="A23" s="36">
        <v>9</v>
      </c>
      <c r="B23" s="72"/>
      <c r="C23" s="156" t="s">
        <v>214</v>
      </c>
      <c r="D23" s="24"/>
      <c r="E23" s="46"/>
      <c r="F23" s="163"/>
      <c r="G23" s="138"/>
      <c r="H23" s="111">
        <f t="shared" si="6"/>
        <v>0</v>
      </c>
      <c r="I23" s="138"/>
      <c r="J23" s="138"/>
      <c r="K23" s="115">
        <f t="shared" si="0"/>
        <v>0</v>
      </c>
      <c r="L23" s="41">
        <f t="shared" si="1"/>
        <v>0</v>
      </c>
      <c r="M23" s="111">
        <f t="shared" si="2"/>
        <v>0</v>
      </c>
      <c r="N23" s="111">
        <f t="shared" si="3"/>
        <v>0</v>
      </c>
      <c r="O23" s="111">
        <f t="shared" si="4"/>
        <v>0</v>
      </c>
      <c r="P23" s="112">
        <f t="shared" si="5"/>
        <v>0</v>
      </c>
      <c r="Q23" s="61"/>
    </row>
    <row r="24" spans="1:17" ht="61.5" customHeight="1" x14ac:dyDescent="0.2">
      <c r="A24" s="36">
        <v>10</v>
      </c>
      <c r="B24" s="24" t="s">
        <v>108</v>
      </c>
      <c r="C24" s="148" t="s">
        <v>215</v>
      </c>
      <c r="D24" s="150" t="s">
        <v>216</v>
      </c>
      <c r="E24" s="228">
        <v>1</v>
      </c>
      <c r="F24" s="143"/>
      <c r="G24" s="149"/>
      <c r="H24" s="111">
        <f t="shared" si="6"/>
        <v>0</v>
      </c>
      <c r="I24" s="151"/>
      <c r="J24" s="151"/>
      <c r="K24" s="115">
        <f t="shared" si="0"/>
        <v>0</v>
      </c>
      <c r="L24" s="41">
        <f t="shared" si="1"/>
        <v>0</v>
      </c>
      <c r="M24" s="111">
        <f t="shared" si="2"/>
        <v>0</v>
      </c>
      <c r="N24" s="111">
        <f t="shared" si="3"/>
        <v>0</v>
      </c>
      <c r="O24" s="111">
        <f t="shared" si="4"/>
        <v>0</v>
      </c>
      <c r="P24" s="112">
        <f t="shared" si="5"/>
        <v>0</v>
      </c>
      <c r="Q24" s="61" t="s">
        <v>46</v>
      </c>
    </row>
    <row r="25" spans="1:17" ht="20.399999999999999" x14ac:dyDescent="0.2">
      <c r="A25" s="36">
        <v>11</v>
      </c>
      <c r="B25" s="24" t="s">
        <v>108</v>
      </c>
      <c r="C25" s="148" t="s">
        <v>174</v>
      </c>
      <c r="D25" s="141" t="s">
        <v>116</v>
      </c>
      <c r="E25" s="228">
        <v>5596.2500000000009</v>
      </c>
      <c r="F25" s="151"/>
      <c r="G25" s="149"/>
      <c r="H25" s="111">
        <f t="shared" si="6"/>
        <v>0</v>
      </c>
      <c r="I25" s="151"/>
      <c r="J25" s="151"/>
      <c r="K25" s="115">
        <f t="shared" si="0"/>
        <v>0</v>
      </c>
      <c r="L25" s="41">
        <f t="shared" si="1"/>
        <v>0</v>
      </c>
      <c r="M25" s="111">
        <f t="shared" si="2"/>
        <v>0</v>
      </c>
      <c r="N25" s="111">
        <f t="shared" si="3"/>
        <v>0</v>
      </c>
      <c r="O25" s="111">
        <f t="shared" si="4"/>
        <v>0</v>
      </c>
      <c r="P25" s="112">
        <f t="shared" si="5"/>
        <v>0</v>
      </c>
      <c r="Q25" s="61" t="s">
        <v>46</v>
      </c>
    </row>
    <row r="26" spans="1:17" ht="20.399999999999999" x14ac:dyDescent="0.2">
      <c r="A26" s="36">
        <v>12</v>
      </c>
      <c r="B26" s="24" t="s">
        <v>108</v>
      </c>
      <c r="C26" s="148" t="s">
        <v>217</v>
      </c>
      <c r="D26" s="141" t="s">
        <v>112</v>
      </c>
      <c r="E26" s="228">
        <v>1017.5000000000001</v>
      </c>
      <c r="F26" s="151"/>
      <c r="G26" s="149"/>
      <c r="H26" s="111">
        <f t="shared" si="6"/>
        <v>0</v>
      </c>
      <c r="I26" s="151"/>
      <c r="J26" s="151"/>
      <c r="K26" s="115">
        <f t="shared" si="0"/>
        <v>0</v>
      </c>
      <c r="L26" s="41">
        <f t="shared" si="1"/>
        <v>0</v>
      </c>
      <c r="M26" s="111">
        <f t="shared" si="2"/>
        <v>0</v>
      </c>
      <c r="N26" s="111">
        <f t="shared" si="3"/>
        <v>0</v>
      </c>
      <c r="O26" s="111">
        <f t="shared" si="4"/>
        <v>0</v>
      </c>
      <c r="P26" s="112">
        <f t="shared" si="5"/>
        <v>0</v>
      </c>
      <c r="Q26" s="61" t="s">
        <v>46</v>
      </c>
    </row>
    <row r="27" spans="1:17" ht="20.399999999999999" x14ac:dyDescent="0.2">
      <c r="A27" s="36">
        <v>13</v>
      </c>
      <c r="B27" s="24" t="s">
        <v>108</v>
      </c>
      <c r="C27" s="140" t="s">
        <v>151</v>
      </c>
      <c r="D27" s="150" t="s">
        <v>116</v>
      </c>
      <c r="E27" s="224">
        <v>7122.5000000000009</v>
      </c>
      <c r="F27" s="151"/>
      <c r="G27" s="149"/>
      <c r="H27" s="111">
        <f t="shared" si="6"/>
        <v>0</v>
      </c>
      <c r="I27" s="151"/>
      <c r="J27" s="151"/>
      <c r="K27" s="115">
        <f t="shared" si="0"/>
        <v>0</v>
      </c>
      <c r="L27" s="41">
        <f t="shared" si="1"/>
        <v>0</v>
      </c>
      <c r="M27" s="111">
        <f t="shared" si="2"/>
        <v>0</v>
      </c>
      <c r="N27" s="111">
        <f t="shared" si="3"/>
        <v>0</v>
      </c>
      <c r="O27" s="111">
        <f t="shared" si="4"/>
        <v>0</v>
      </c>
      <c r="P27" s="112">
        <f t="shared" si="5"/>
        <v>0</v>
      </c>
      <c r="Q27" s="61" t="s">
        <v>46</v>
      </c>
    </row>
    <row r="28" spans="1:17" ht="20.399999999999999" x14ac:dyDescent="0.2">
      <c r="A28" s="36">
        <v>14</v>
      </c>
      <c r="B28" s="24" t="s">
        <v>108</v>
      </c>
      <c r="C28" s="140" t="s">
        <v>135</v>
      </c>
      <c r="D28" s="141" t="s">
        <v>112</v>
      </c>
      <c r="E28" s="228">
        <v>1017.5000000000001</v>
      </c>
      <c r="F28" s="151"/>
      <c r="G28" s="149"/>
      <c r="H28" s="111">
        <f t="shared" si="6"/>
        <v>0</v>
      </c>
      <c r="I28" s="151"/>
      <c r="J28" s="151"/>
      <c r="K28" s="115">
        <f t="shared" si="0"/>
        <v>0</v>
      </c>
      <c r="L28" s="41">
        <f t="shared" si="1"/>
        <v>0</v>
      </c>
      <c r="M28" s="111">
        <f t="shared" si="2"/>
        <v>0</v>
      </c>
      <c r="N28" s="111">
        <f t="shared" si="3"/>
        <v>0</v>
      </c>
      <c r="O28" s="111">
        <f t="shared" si="4"/>
        <v>0</v>
      </c>
      <c r="P28" s="112">
        <f t="shared" si="5"/>
        <v>0</v>
      </c>
      <c r="Q28" s="61" t="s">
        <v>46</v>
      </c>
    </row>
    <row r="29" spans="1:17" ht="12" customHeight="1" thickBot="1" x14ac:dyDescent="0.25">
      <c r="A29" s="317" t="s">
        <v>62</v>
      </c>
      <c r="B29" s="318"/>
      <c r="C29" s="318"/>
      <c r="D29" s="318"/>
      <c r="E29" s="318"/>
      <c r="F29" s="318"/>
      <c r="G29" s="318"/>
      <c r="H29" s="318"/>
      <c r="I29" s="318"/>
      <c r="J29" s="318"/>
      <c r="K29" s="319"/>
      <c r="L29" s="130">
        <f>SUM(L14:L28)</f>
        <v>0</v>
      </c>
      <c r="M29" s="131">
        <f>SUM(M14:M28)</f>
        <v>0</v>
      </c>
      <c r="N29" s="131">
        <f>SUM(N14:N28)</f>
        <v>0</v>
      </c>
      <c r="O29" s="131">
        <f>SUM(O14:O28)</f>
        <v>0</v>
      </c>
      <c r="P29" s="132">
        <f>SUM(P14:P28)</f>
        <v>0</v>
      </c>
    </row>
    <row r="30" spans="1:17" x14ac:dyDescent="0.2">
      <c r="A30" s="16"/>
      <c r="B30" s="16"/>
      <c r="C30" s="16"/>
      <c r="D30" s="16"/>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8:H38"/>
    <mergeCell ref="C4:I4"/>
    <mergeCell ref="F12:K12"/>
    <mergeCell ref="A9:F9"/>
    <mergeCell ref="J9:M9"/>
    <mergeCell ref="D8:L8"/>
    <mergeCell ref="A29:K29"/>
    <mergeCell ref="C32:H32"/>
    <mergeCell ref="C33:H33"/>
    <mergeCell ref="A35:D35"/>
    <mergeCell ref="C37:H37"/>
  </mergeCells>
  <conditionalFormatting sqref="A9:F9">
    <cfRule type="containsText" dxfId="191" priority="1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7 B18:G18 A18:A28">
    <cfRule type="cellIs" dxfId="190" priority="9" operator="equal">
      <formula>0</formula>
    </cfRule>
  </conditionalFormatting>
  <conditionalFormatting sqref="A29:K29">
    <cfRule type="containsText" dxfId="189" priority="19" operator="containsText" text="Tiešās izmaksas kopā, t. sk. darba devēja sociālais nodoklis __.__% ">
      <formula>NOT(ISERROR(SEARCH("Tiešās izmaksas kopā, t. sk. darba devēja sociālais nodoklis __.__% ",A29)))</formula>
    </cfRule>
  </conditionalFormatting>
  <conditionalFormatting sqref="B19:B28">
    <cfRule type="cellIs" dxfId="188" priority="6" operator="equal">
      <formula>0</formula>
    </cfRule>
  </conditionalFormatting>
  <conditionalFormatting sqref="C19">
    <cfRule type="cellIs" dxfId="187" priority="4" operator="equal">
      <formula>0</formula>
    </cfRule>
  </conditionalFormatting>
  <conditionalFormatting sqref="C21:C22">
    <cfRule type="cellIs" dxfId="186" priority="5" operator="equal">
      <formula>0</formula>
    </cfRule>
  </conditionalFormatting>
  <conditionalFormatting sqref="C24:C25">
    <cfRule type="cellIs" dxfId="185" priority="8" operator="equal">
      <formula>0</formula>
    </cfRule>
  </conditionalFormatting>
  <conditionalFormatting sqref="C28">
    <cfRule type="cellIs" dxfId="184" priority="7" operator="equal">
      <formula>0</formula>
    </cfRule>
  </conditionalFormatting>
  <conditionalFormatting sqref="C23:E23">
    <cfRule type="cellIs" dxfId="183" priority="10" operator="equal">
      <formula>0</formula>
    </cfRule>
  </conditionalFormatting>
  <conditionalFormatting sqref="C32:H32">
    <cfRule type="cellIs" dxfId="182" priority="27" operator="equal">
      <formula>0</formula>
    </cfRule>
  </conditionalFormatting>
  <conditionalFormatting sqref="C37:H37">
    <cfRule type="cellIs" dxfId="181" priority="28" operator="equal">
      <formula>0</formula>
    </cfRule>
  </conditionalFormatting>
  <conditionalFormatting sqref="C2:I2">
    <cfRule type="cellIs" dxfId="180" priority="13" operator="equal">
      <formula>0</formula>
    </cfRule>
  </conditionalFormatting>
  <conditionalFormatting sqref="C4:I4">
    <cfRule type="cellIs" dxfId="179" priority="25" operator="equal">
      <formula>0</formula>
    </cfRule>
  </conditionalFormatting>
  <conditionalFormatting sqref="D1">
    <cfRule type="cellIs" dxfId="178" priority="21" operator="equal">
      <formula>0</formula>
    </cfRule>
  </conditionalFormatting>
  <conditionalFormatting sqref="D5:L8">
    <cfRule type="cellIs" dxfId="177" priority="22" operator="equal">
      <formula>0</formula>
    </cfRule>
  </conditionalFormatting>
  <conditionalFormatting sqref="F19:G28">
    <cfRule type="cellIs" dxfId="176" priority="3" operator="equal">
      <formula>0</formula>
    </cfRule>
  </conditionalFormatting>
  <conditionalFormatting sqref="H14:H28">
    <cfRule type="cellIs" dxfId="175" priority="17" operator="equal">
      <formula>0</formula>
    </cfRule>
  </conditionalFormatting>
  <conditionalFormatting sqref="I14:J28">
    <cfRule type="cellIs" dxfId="174" priority="2" operator="equal">
      <formula>0</formula>
    </cfRule>
  </conditionalFormatting>
  <conditionalFormatting sqref="K14:P28">
    <cfRule type="cellIs" dxfId="173" priority="16" operator="equal">
      <formula>0</formula>
    </cfRule>
  </conditionalFormatting>
  <conditionalFormatting sqref="L29:P29">
    <cfRule type="cellIs" dxfId="172" priority="26" operator="equal">
      <formula>0</formula>
    </cfRule>
  </conditionalFormatting>
  <conditionalFormatting sqref="N9:O9">
    <cfRule type="cellIs" dxfId="171" priority="36" operator="equal">
      <formula>0</formula>
    </cfRule>
  </conditionalFormatting>
  <conditionalFormatting sqref="Q14:Q28">
    <cfRule type="cellIs" dxfId="170" priority="1" operator="equal">
      <formula>0</formula>
    </cfRule>
  </conditionalFormatting>
  <dataValidations count="1">
    <dataValidation type="list" allowBlank="1" showInputMessage="1" showErrorMessage="1" sqref="Q14:Q28">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0" operator="containsText" id="{A741B695-5E60-45D8-944C-2D04D39B2193}">
            <xm:f>NOT(ISERROR(SEARCH("Tāme sastādīta ____. gada ___. ______________",A35)))</xm:f>
            <xm:f>"Tāme sastādīta ____. gada ___. ______________"</xm:f>
            <x14:dxf>
              <font>
                <color auto="1"/>
              </font>
              <fill>
                <patternFill>
                  <bgColor rgb="FFC6EFCE"/>
                </patternFill>
              </fill>
            </x14:dxf>
          </x14:cfRule>
          <xm:sqref>A35</xm:sqref>
        </x14:conditionalFormatting>
        <x14:conditionalFormatting xmlns:xm="http://schemas.microsoft.com/office/excel/2006/main">
          <x14:cfRule type="containsText" priority="29" operator="containsText" id="{443EB233-F567-4949-B038-4ADE85277BE0}">
            <xm:f>NOT(ISERROR(SEARCH("Sertifikāta Nr. _________________________________",A40)))</xm:f>
            <xm:f>"Sertifikāta Nr. _________________________________"</xm:f>
            <x14:dxf>
              <font>
                <color auto="1"/>
              </font>
              <fill>
                <patternFill>
                  <bgColor rgb="FFC6EFCE"/>
                </patternFill>
              </fill>
            </x14:dxf>
          </x14:cfRule>
          <xm:sqref>A40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P41"/>
  <sheetViews>
    <sheetView topLeftCell="A10" workbookViewId="0">
      <selection activeCell="M44" sqref="M4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'5a+c+n'!D1</f>
        <v>5</v>
      </c>
      <c r="E1" s="22"/>
      <c r="F1" s="22"/>
      <c r="G1" s="22"/>
      <c r="H1" s="22"/>
      <c r="I1" s="22"/>
      <c r="J1" s="22"/>
      <c r="N1" s="26"/>
      <c r="O1" s="27"/>
      <c r="P1" s="28"/>
    </row>
    <row r="2" spans="1:16" x14ac:dyDescent="0.2">
      <c r="A2" s="29"/>
      <c r="B2" s="29"/>
      <c r="C2" s="332" t="str">
        <f>'5a+c+n'!C2:I2</f>
        <v>Pagraba pārseguma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'5a+c+n'!A9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izmaksas",IF('5a+c+n'!$Q14="A",'5a+c+n'!B14,0),0)</f>
        <v>0</v>
      </c>
      <c r="C14" s="23">
        <f>IF($C$4="Attiecināmās izmaksas",IF('5a+c+n'!$Q14="A",'5a+c+n'!C14,0),0)</f>
        <v>0</v>
      </c>
      <c r="D14" s="23">
        <f>IF($C$4="Attiecināmās izmaksas",IF('5a+c+n'!$Q14="A",'5a+c+n'!D14,0),0)</f>
        <v>0</v>
      </c>
      <c r="E14" s="45"/>
      <c r="F14" s="63"/>
      <c r="G14" s="117"/>
      <c r="H14" s="117">
        <f>IF($C$4="Attiecināmās izmaksas",IF('5a+c+n'!$Q14="A",'5a+c+n'!H14,0),0)</f>
        <v>0</v>
      </c>
      <c r="I14" s="117"/>
      <c r="J14" s="117"/>
      <c r="K14" s="118">
        <f>IF($C$4="Attiecināmās izmaksas",IF('5a+c+n'!$Q14="A",'5a+c+n'!K14,0),0)</f>
        <v>0</v>
      </c>
      <c r="L14" s="63">
        <f>IF($C$4="Attiecināmās izmaksas",IF('5a+c+n'!$Q14="A",'5a+c+n'!L14,0),0)</f>
        <v>0</v>
      </c>
      <c r="M14" s="117">
        <f>IF($C$4="Attiecināmās izmaksas",IF('5a+c+n'!$Q14="A",'5a+c+n'!M14,0),0)</f>
        <v>0</v>
      </c>
      <c r="N14" s="117">
        <f>IF($C$4="Attiecināmās izmaksas",IF('5a+c+n'!$Q14="A",'5a+c+n'!N14,0),0)</f>
        <v>0</v>
      </c>
      <c r="O14" s="117">
        <f>IF($C$4="Attiecināmās izmaksas",IF('5a+c+n'!$Q14="A",'5a+c+n'!O14,0),0)</f>
        <v>0</v>
      </c>
      <c r="P14" s="118">
        <f>IF($C$4="Attiecināmās izmaksas",IF('5a+c+n'!$Q14="A",'5a+c+n'!P14,0),0)</f>
        <v>0</v>
      </c>
    </row>
    <row r="15" spans="1:16" ht="30.6" x14ac:dyDescent="0.2">
      <c r="A15" s="51">
        <f>IF(P15=0,0,IF(COUNTBLANK(P15)=1,0,COUNTA($P$14:P15)))</f>
        <v>0</v>
      </c>
      <c r="B15" s="24" t="str">
        <f>IF($C$4="Attiecināmās izmaksas",IF('5a+c+n'!$Q15="A",'5a+c+n'!B15,0),0)</f>
        <v>02-00000</v>
      </c>
      <c r="C15" s="24" t="str">
        <f>IF($C$4="Attiecināmās izmaksas",IF('5a+c+n'!$Q15="A",'5a+c+n'!C15,0),0)</f>
        <v>Esošo dzīvokļu īpašnieku noliktavu sienu, durvju saīsināšana (atjaunojot stabilitāti) pagraba griestu siltināšanas izbūves nodrošināšanai</v>
      </c>
      <c r="D15" s="24" t="str">
        <f>IF($C$4="Attiecināmās izmaksas",IF('5a+c+n'!$Q15="A",'5a+c+n'!D15,0),0)</f>
        <v>kompl</v>
      </c>
      <c r="E15" s="46"/>
      <c r="F15" s="65"/>
      <c r="G15" s="119"/>
      <c r="H15" s="119">
        <f>IF($C$4="Attiecināmās izmaksas",IF('5a+c+n'!$Q15="A",'5a+c+n'!H15,0),0)</f>
        <v>0</v>
      </c>
      <c r="I15" s="119"/>
      <c r="J15" s="119"/>
      <c r="K15" s="120">
        <f>IF($C$4="Attiecināmās izmaksas",IF('5a+c+n'!$Q15="A",'5a+c+n'!K15,0),0)</f>
        <v>0</v>
      </c>
      <c r="L15" s="65">
        <f>IF($C$4="Attiecināmās izmaksas",IF('5a+c+n'!$Q15="A",'5a+c+n'!L15,0),0)</f>
        <v>0</v>
      </c>
      <c r="M15" s="119">
        <f>IF($C$4="Attiecināmās izmaksas",IF('5a+c+n'!$Q15="A",'5a+c+n'!M15,0),0)</f>
        <v>0</v>
      </c>
      <c r="N15" s="119">
        <f>IF($C$4="Attiecināmās izmaksas",IF('5a+c+n'!$Q15="A",'5a+c+n'!N15,0),0)</f>
        <v>0</v>
      </c>
      <c r="O15" s="119">
        <f>IF($C$4="Attiecināmās izmaksas",IF('5a+c+n'!$Q15="A",'5a+c+n'!O15,0),0)</f>
        <v>0</v>
      </c>
      <c r="P15" s="120">
        <f>IF($C$4="Attiecināmās izmaksas",IF('5a+c+n'!$Q15="A",'5a+c+n'!P15,0),0)</f>
        <v>0</v>
      </c>
    </row>
    <row r="16" spans="1:16" x14ac:dyDescent="0.2">
      <c r="A16" s="51">
        <f>IF(P16=0,0,IF(COUNTBLANK(P16)=1,0,COUNTA($P$14:P16)))</f>
        <v>0</v>
      </c>
      <c r="B16" s="24">
        <f>IF($C$4="Attiecināmās izmaksas",IF('5a+c+n'!$Q16="A",'5a+c+n'!B16,0),0)</f>
        <v>0</v>
      </c>
      <c r="C16" s="24">
        <f>IF($C$4="Attiecināmās izmaksas",IF('5a+c+n'!$Q16="A",'5a+c+n'!C16,0),0)</f>
        <v>0</v>
      </c>
      <c r="D16" s="24">
        <f>IF($C$4="Attiecināmās izmaksas",IF('5a+c+n'!$Q16="A",'5a+c+n'!D16,0),0)</f>
        <v>0</v>
      </c>
      <c r="E16" s="46"/>
      <c r="F16" s="65"/>
      <c r="G16" s="119"/>
      <c r="H16" s="119">
        <f>IF($C$4="Attiecināmās izmaksas",IF('5a+c+n'!$Q16="A",'5a+c+n'!H16,0),0)</f>
        <v>0</v>
      </c>
      <c r="I16" s="119"/>
      <c r="J16" s="119"/>
      <c r="K16" s="120">
        <f>IF($C$4="Attiecināmās izmaksas",IF('5a+c+n'!$Q16="A",'5a+c+n'!K16,0),0)</f>
        <v>0</v>
      </c>
      <c r="L16" s="65">
        <f>IF($C$4="Attiecināmās izmaksas",IF('5a+c+n'!$Q16="A",'5a+c+n'!L16,0),0)</f>
        <v>0</v>
      </c>
      <c r="M16" s="119">
        <f>IF($C$4="Attiecināmās izmaksas",IF('5a+c+n'!$Q16="A",'5a+c+n'!M16,0),0)</f>
        <v>0</v>
      </c>
      <c r="N16" s="119">
        <f>IF($C$4="Attiecināmās izmaksas",IF('5a+c+n'!$Q16="A",'5a+c+n'!N16,0),0)</f>
        <v>0</v>
      </c>
      <c r="O16" s="119">
        <f>IF($C$4="Attiecināmās izmaksas",IF('5a+c+n'!$Q16="A",'5a+c+n'!O16,0),0)</f>
        <v>0</v>
      </c>
      <c r="P16" s="120">
        <f>IF($C$4="Attiecināmās izmaksas",IF('5a+c+n'!$Q16="A",'5a+c+n'!P16,0),0)</f>
        <v>0</v>
      </c>
    </row>
    <row r="17" spans="1:16" x14ac:dyDescent="0.2">
      <c r="A17" s="51">
        <f>IF(P17=0,0,IF(COUNTBLANK(P17)=1,0,COUNTA($P$14:P17)))</f>
        <v>0</v>
      </c>
      <c r="B17" s="24">
        <f>IF($C$4="Attiecināmās izmaksas",IF('5a+c+n'!$Q17="A",'5a+c+n'!B17,0),0)</f>
        <v>0</v>
      </c>
      <c r="C17" s="24">
        <f>IF($C$4="Attiecināmās izmaksas",IF('5a+c+n'!$Q17="A",'5a+c+n'!C17,0),0)</f>
        <v>0</v>
      </c>
      <c r="D17" s="24">
        <f>IF($C$4="Attiecināmās izmaksas",IF('5a+c+n'!$Q17="A",'5a+c+n'!D17,0),0)</f>
        <v>0</v>
      </c>
      <c r="E17" s="46"/>
      <c r="F17" s="65"/>
      <c r="G17" s="119"/>
      <c r="H17" s="119">
        <f>IF($C$4="Attiecināmās izmaksas",IF('5a+c+n'!$Q17="A",'5a+c+n'!H17,0),0)</f>
        <v>0</v>
      </c>
      <c r="I17" s="119"/>
      <c r="J17" s="119"/>
      <c r="K17" s="120">
        <f>IF($C$4="Attiecināmās izmaksas",IF('5a+c+n'!$Q17="A",'5a+c+n'!K17,0),0)</f>
        <v>0</v>
      </c>
      <c r="L17" s="65">
        <f>IF($C$4="Attiecināmās izmaksas",IF('5a+c+n'!$Q17="A",'5a+c+n'!L17,0),0)</f>
        <v>0</v>
      </c>
      <c r="M17" s="119">
        <f>IF($C$4="Attiecināmās izmaksas",IF('5a+c+n'!$Q17="A",'5a+c+n'!M17,0),0)</f>
        <v>0</v>
      </c>
      <c r="N17" s="119">
        <f>IF($C$4="Attiecināmās izmaksas",IF('5a+c+n'!$Q17="A",'5a+c+n'!N17,0),0)</f>
        <v>0</v>
      </c>
      <c r="O17" s="119">
        <f>IF($C$4="Attiecināmās izmaksas",IF('5a+c+n'!$Q17="A",'5a+c+n'!O17,0),0)</f>
        <v>0</v>
      </c>
      <c r="P17" s="120">
        <f>IF($C$4="Attiecināmās izmaksas",IF('5a+c+n'!$Q17="A",'5a+c+n'!P17,0),0)</f>
        <v>0</v>
      </c>
    </row>
    <row r="18" spans="1:16" x14ac:dyDescent="0.2">
      <c r="A18" s="51">
        <f>IF(P18=0,0,IF(COUNTBLANK(P18)=1,0,COUNTA($P$14:P18)))</f>
        <v>0</v>
      </c>
      <c r="B18" s="24">
        <f>IF($C$4="Attiecināmās izmaksas",IF('5a+c+n'!$Q18="A",'5a+c+n'!B18,0),0)</f>
        <v>0</v>
      </c>
      <c r="C18" s="24">
        <f>IF($C$4="Attiecināmās izmaksas",IF('5a+c+n'!$Q18="A",'5a+c+n'!C18,0),0)</f>
        <v>0</v>
      </c>
      <c r="D18" s="24">
        <f>IF($C$4="Attiecināmās izmaksas",IF('5a+c+n'!$Q18="A",'5a+c+n'!D18,0),0)</f>
        <v>0</v>
      </c>
      <c r="E18" s="46"/>
      <c r="F18" s="65"/>
      <c r="G18" s="119"/>
      <c r="H18" s="119">
        <f>IF($C$4="Attiecināmās izmaksas",IF('5a+c+n'!$Q18="A",'5a+c+n'!H18,0),0)</f>
        <v>0</v>
      </c>
      <c r="I18" s="119"/>
      <c r="J18" s="119"/>
      <c r="K18" s="120">
        <f>IF($C$4="Attiecināmās izmaksas",IF('5a+c+n'!$Q18="A",'5a+c+n'!K18,0),0)</f>
        <v>0</v>
      </c>
      <c r="L18" s="65">
        <f>IF($C$4="Attiecināmās izmaksas",IF('5a+c+n'!$Q18="A",'5a+c+n'!L18,0),0)</f>
        <v>0</v>
      </c>
      <c r="M18" s="119">
        <f>IF($C$4="Attiecināmās izmaksas",IF('5a+c+n'!$Q18="A",'5a+c+n'!M18,0),0)</f>
        <v>0</v>
      </c>
      <c r="N18" s="119">
        <f>IF($C$4="Attiecināmās izmaksas",IF('5a+c+n'!$Q18="A",'5a+c+n'!N18,0),0)</f>
        <v>0</v>
      </c>
      <c r="O18" s="119">
        <f>IF($C$4="Attiecināmās izmaksas",IF('5a+c+n'!$Q18="A",'5a+c+n'!O18,0),0)</f>
        <v>0</v>
      </c>
      <c r="P18" s="120">
        <f>IF($C$4="Attiecināmās izmaksas",IF('5a+c+n'!$Q18="A",'5a+c+n'!P18,0),0)</f>
        <v>0</v>
      </c>
    </row>
    <row r="19" spans="1:16" ht="30.6" x14ac:dyDescent="0.2">
      <c r="A19" s="51">
        <f>IF(P19=0,0,IF(COUNTBLANK(P19)=1,0,COUNTA($P$14:P19)))</f>
        <v>0</v>
      </c>
      <c r="B19" s="24" t="str">
        <f>IF($C$4="Attiecināmās izmaksas",IF('5a+c+n'!$Q19="A",'5a+c+n'!B19,0),0)</f>
        <v>13-00000</v>
      </c>
      <c r="C19" s="24" t="str">
        <f>IF($C$4="Attiecināmās izmaksas",IF('5a+c+n'!$Q19="A",'5a+c+n'!C19,0),0)</f>
        <v>Siltumizolācijas materiālu stiprināšana ar līmjavu SAKRET BAK  vai ekvivalentu. Pēc nepieciešamības pirms tam virsmas gruntēšana.</v>
      </c>
      <c r="D19" s="24" t="str">
        <f>IF($C$4="Attiecināmās izmaksas",IF('5a+c+n'!$Q19="A",'5a+c+n'!D19,0),0)</f>
        <v>kg</v>
      </c>
      <c r="E19" s="46"/>
      <c r="F19" s="65"/>
      <c r="G19" s="119"/>
      <c r="H19" s="119">
        <f>IF($C$4="Attiecināmās izmaksas",IF('5a+c+n'!$Q19="A",'5a+c+n'!H19,0),0)</f>
        <v>0</v>
      </c>
      <c r="I19" s="119"/>
      <c r="J19" s="119"/>
      <c r="K19" s="120">
        <f>IF($C$4="Attiecināmās izmaksas",IF('5a+c+n'!$Q19="A",'5a+c+n'!K19,0),0)</f>
        <v>0</v>
      </c>
      <c r="L19" s="65">
        <f>IF($C$4="Attiecināmās izmaksas",IF('5a+c+n'!$Q19="A",'5a+c+n'!L19,0),0)</f>
        <v>0</v>
      </c>
      <c r="M19" s="119">
        <f>IF($C$4="Attiecināmās izmaksas",IF('5a+c+n'!$Q19="A",'5a+c+n'!M19,0),0)</f>
        <v>0</v>
      </c>
      <c r="N19" s="119">
        <f>IF($C$4="Attiecināmās izmaksas",IF('5a+c+n'!$Q19="A",'5a+c+n'!N19,0),0)</f>
        <v>0</v>
      </c>
      <c r="O19" s="119">
        <f>IF($C$4="Attiecināmās izmaksas",IF('5a+c+n'!$Q19="A",'5a+c+n'!O19,0),0)</f>
        <v>0</v>
      </c>
      <c r="P19" s="120">
        <f>IF($C$4="Attiecināmās izmaksas",IF('5a+c+n'!$Q19="A",'5a+c+n'!P19,0),0)</f>
        <v>0</v>
      </c>
    </row>
    <row r="20" spans="1:16" ht="30.6" x14ac:dyDescent="0.2">
      <c r="A20" s="51">
        <f>IF(P20=0,0,IF(COUNTBLANK(P20)=1,0,COUNTA($P$14:P20)))</f>
        <v>0</v>
      </c>
      <c r="B20" s="24" t="str">
        <f>IF($C$4="Attiecināmās izmaksas",IF('5a+c+n'!$Q20="A",'5a+c+n'!B20,0),0)</f>
        <v>13-00000</v>
      </c>
      <c r="C20" s="24" t="str">
        <f>IF($C$4="Attiecināmās izmaksas",IF('5a+c+n'!$Q20="A",'5a+c+n'!C20,0),0)</f>
        <v>Nedegoša akmens vates PAROC Linio siltumizolācija plānajām apmetuma sistēmām - λ&lt;=0,036 W/(mK), b=50 mm</v>
      </c>
      <c r="D20" s="24" t="str">
        <f>IF($C$4="Attiecināmās izmaksas",IF('5a+c+n'!$Q20="A",'5a+c+n'!D20,0),0)</f>
        <v>m2</v>
      </c>
      <c r="E20" s="46"/>
      <c r="F20" s="65"/>
      <c r="G20" s="119"/>
      <c r="H20" s="119">
        <f>IF($C$4="Attiecināmās izmaksas",IF('5a+c+n'!$Q20="A",'5a+c+n'!H20,0),0)</f>
        <v>0</v>
      </c>
      <c r="I20" s="119"/>
      <c r="J20" s="119"/>
      <c r="K20" s="120">
        <f>IF($C$4="Attiecināmās izmaksas",IF('5a+c+n'!$Q20="A",'5a+c+n'!K20,0),0)</f>
        <v>0</v>
      </c>
      <c r="L20" s="65">
        <f>IF($C$4="Attiecināmās izmaksas",IF('5a+c+n'!$Q20="A",'5a+c+n'!L20,0),0)</f>
        <v>0</v>
      </c>
      <c r="M20" s="119">
        <f>IF($C$4="Attiecināmās izmaksas",IF('5a+c+n'!$Q20="A",'5a+c+n'!M20,0),0)</f>
        <v>0</v>
      </c>
      <c r="N20" s="119">
        <f>IF($C$4="Attiecināmās izmaksas",IF('5a+c+n'!$Q20="A",'5a+c+n'!N20,0),0)</f>
        <v>0</v>
      </c>
      <c r="O20" s="119">
        <f>IF($C$4="Attiecināmās izmaksas",IF('5a+c+n'!$Q20="A",'5a+c+n'!O20,0),0)</f>
        <v>0</v>
      </c>
      <c r="P20" s="120">
        <f>IF($C$4="Attiecināmās izmaksas",IF('5a+c+n'!$Q20="A",'5a+c+n'!P20,0),0)</f>
        <v>0</v>
      </c>
    </row>
    <row r="21" spans="1:16" ht="20.399999999999999" x14ac:dyDescent="0.2">
      <c r="A21" s="51">
        <f>IF(P21=0,0,IF(COUNTBLANK(P21)=1,0,COUNTA($P$14:P21)))</f>
        <v>0</v>
      </c>
      <c r="B21" s="24" t="str">
        <f>IF($C$4="Attiecināmās izmaksas",IF('5a+c+n'!$Q21="A",'5a+c+n'!B21,0),0)</f>
        <v>13-00000</v>
      </c>
      <c r="C21" s="24" t="str">
        <f>IF($C$4="Attiecināmās izmaksas",IF('5a+c+n'!$Q21="A",'5a+c+n'!C21,0),0)</f>
        <v>Armējošā slāņa iestrāde ar javas kārtu SAKRET BAK vai ekvivalentu</v>
      </c>
      <c r="D21" s="24" t="str">
        <f>IF($C$4="Attiecināmās izmaksas",IF('5a+c+n'!$Q21="A",'5a+c+n'!D21,0),0)</f>
        <v>kg</v>
      </c>
      <c r="E21" s="46"/>
      <c r="F21" s="65"/>
      <c r="G21" s="119"/>
      <c r="H21" s="119">
        <f>IF($C$4="Attiecināmās izmaksas",IF('5a+c+n'!$Q21="A",'5a+c+n'!H21,0),0)</f>
        <v>0</v>
      </c>
      <c r="I21" s="119"/>
      <c r="J21" s="119"/>
      <c r="K21" s="120">
        <f>IF($C$4="Attiecināmās izmaksas",IF('5a+c+n'!$Q21="A",'5a+c+n'!K21,0),0)</f>
        <v>0</v>
      </c>
      <c r="L21" s="65">
        <f>IF($C$4="Attiecināmās izmaksas",IF('5a+c+n'!$Q21="A",'5a+c+n'!L21,0),0)</f>
        <v>0</v>
      </c>
      <c r="M21" s="119">
        <f>IF($C$4="Attiecināmās izmaksas",IF('5a+c+n'!$Q21="A",'5a+c+n'!M21,0),0)</f>
        <v>0</v>
      </c>
      <c r="N21" s="119">
        <f>IF($C$4="Attiecināmās izmaksas",IF('5a+c+n'!$Q21="A",'5a+c+n'!N21,0),0)</f>
        <v>0</v>
      </c>
      <c r="O21" s="119">
        <f>IF($C$4="Attiecināmās izmaksas",IF('5a+c+n'!$Q21="A",'5a+c+n'!O21,0),0)</f>
        <v>0</v>
      </c>
      <c r="P21" s="120">
        <f>IF($C$4="Attiecināmās izmaksas",IF('5a+c+n'!$Q21="A",'5a+c+n'!P21,0),0)</f>
        <v>0</v>
      </c>
    </row>
    <row r="22" spans="1:16" ht="20.399999999999999" x14ac:dyDescent="0.2">
      <c r="A22" s="51">
        <f>IF(P22=0,0,IF(COUNTBLANK(P22)=1,0,COUNTA($P$14:P22)))</f>
        <v>0</v>
      </c>
      <c r="B22" s="24" t="str">
        <f>IF($C$4="Attiecināmās izmaksas",IF('5a+c+n'!$Q22="A",'5a+c+n'!B22,0),0)</f>
        <v>13-00000</v>
      </c>
      <c r="C22" s="24" t="str">
        <f>IF($C$4="Attiecināmās izmaksas",IF('5a+c+n'!$Q22="A",'5a+c+n'!C22,0),0)</f>
        <v xml:space="preserve">Stiklušķiedras siets SSA-1363-160 160 g/m² </v>
      </c>
      <c r="D22" s="24" t="str">
        <f>IF($C$4="Attiecināmās izmaksas",IF('5a+c+n'!$Q22="A",'5a+c+n'!D22,0),0)</f>
        <v>m2</v>
      </c>
      <c r="E22" s="46"/>
      <c r="F22" s="65"/>
      <c r="G22" s="119"/>
      <c r="H22" s="119">
        <f>IF($C$4="Attiecināmās izmaksas",IF('5a+c+n'!$Q22="A",'5a+c+n'!H22,0),0)</f>
        <v>0</v>
      </c>
      <c r="I22" s="119"/>
      <c r="J22" s="119"/>
      <c r="K22" s="120">
        <f>IF($C$4="Attiecināmās izmaksas",IF('5a+c+n'!$Q22="A",'5a+c+n'!K22,0),0)</f>
        <v>0</v>
      </c>
      <c r="L22" s="65">
        <f>IF($C$4="Attiecināmās izmaksas",IF('5a+c+n'!$Q22="A",'5a+c+n'!L22,0),0)</f>
        <v>0</v>
      </c>
      <c r="M22" s="119">
        <f>IF($C$4="Attiecināmās izmaksas",IF('5a+c+n'!$Q22="A",'5a+c+n'!M22,0),0)</f>
        <v>0</v>
      </c>
      <c r="N22" s="119">
        <f>IF($C$4="Attiecināmās izmaksas",IF('5a+c+n'!$Q22="A",'5a+c+n'!N22,0),0)</f>
        <v>0</v>
      </c>
      <c r="O22" s="119">
        <f>IF($C$4="Attiecināmās izmaksas",IF('5a+c+n'!$Q22="A",'5a+c+n'!O22,0),0)</f>
        <v>0</v>
      </c>
      <c r="P22" s="120">
        <f>IF($C$4="Attiecināmās izmaksas",IF('5a+c+n'!$Q22="A",'5a+c+n'!P22,0),0)</f>
        <v>0</v>
      </c>
    </row>
    <row r="23" spans="1:16" x14ac:dyDescent="0.2">
      <c r="A23" s="51">
        <f>IF(P23=0,0,IF(COUNTBLANK(P23)=1,0,COUNTA($P$14:P23)))</f>
        <v>0</v>
      </c>
      <c r="B23" s="24">
        <f>IF($C$4="Attiecināmās izmaksas",IF('5a+c+n'!$Q23="A",'5a+c+n'!B23,0),0)</f>
        <v>0</v>
      </c>
      <c r="C23" s="24">
        <f>IF($C$4="Attiecināmās izmaksas",IF('5a+c+n'!$Q23="A",'5a+c+n'!C23,0),0)</f>
        <v>0</v>
      </c>
      <c r="D23" s="24">
        <f>IF($C$4="Attiecināmās izmaksas",IF('5a+c+n'!$Q23="A",'5a+c+n'!D23,0),0)</f>
        <v>0</v>
      </c>
      <c r="E23" s="46"/>
      <c r="F23" s="65"/>
      <c r="G23" s="119"/>
      <c r="H23" s="119">
        <f>IF($C$4="Attiecināmās izmaksas",IF('5a+c+n'!$Q23="A",'5a+c+n'!H23,0),0)</f>
        <v>0</v>
      </c>
      <c r="I23" s="119"/>
      <c r="J23" s="119"/>
      <c r="K23" s="120">
        <f>IF($C$4="Attiecināmās izmaksas",IF('5a+c+n'!$Q23="A",'5a+c+n'!K23,0),0)</f>
        <v>0</v>
      </c>
      <c r="L23" s="65">
        <f>IF($C$4="Attiecināmās izmaksas",IF('5a+c+n'!$Q23="A",'5a+c+n'!L23,0),0)</f>
        <v>0</v>
      </c>
      <c r="M23" s="119">
        <f>IF($C$4="Attiecināmās izmaksas",IF('5a+c+n'!$Q23="A",'5a+c+n'!M23,0),0)</f>
        <v>0</v>
      </c>
      <c r="N23" s="119">
        <f>IF($C$4="Attiecināmās izmaksas",IF('5a+c+n'!$Q23="A",'5a+c+n'!N23,0),0)</f>
        <v>0</v>
      </c>
      <c r="O23" s="119">
        <f>IF($C$4="Attiecināmās izmaksas",IF('5a+c+n'!$Q23="A",'5a+c+n'!O23,0),0)</f>
        <v>0</v>
      </c>
      <c r="P23" s="120">
        <f>IF($C$4="Attiecināmās izmaksas",IF('5a+c+n'!$Q23="A",'5a+c+n'!P23,0),0)</f>
        <v>0</v>
      </c>
    </row>
    <row r="24" spans="1:16" ht="51" x14ac:dyDescent="0.2">
      <c r="A24" s="51">
        <f>IF(P24=0,0,IF(COUNTBLANK(P24)=1,0,COUNTA($P$14:P24)))</f>
        <v>0</v>
      </c>
      <c r="B24" s="24" t="str">
        <f>IF($C$4="Attiecināmās izmaksas",IF('5a+c+n'!$Q24="A",'5a+c+n'!B24,0),0)</f>
        <v>13-00000</v>
      </c>
      <c r="C24" s="24" t="str">
        <f>IF($C$4="Attiecināmās izmaksas",IF('5a+c+n'!$Q24="A",'5a+c+n'!C24,0),0)</f>
        <v>Esošā pagraba pārseguma tīrīšana, virmsas sagatavošana, t.sk. lokāli novērst javas pildījuma drupšanu no pagraba un kāpņu telpas griestiem. Izkalt esošo bojāto šuvi, veikt gruntēšanu ar SAKRET TGW vai ekvivalentu un šuvi aizpildīt ar poliuretāna hermētiķi.</v>
      </c>
      <c r="D24" s="24" t="str">
        <f>IF($C$4="Attiecināmās izmaksas",IF('5a+c+n'!$Q24="A",'5a+c+n'!D24,0),0)</f>
        <v>kompl.</v>
      </c>
      <c r="E24" s="46"/>
      <c r="F24" s="65"/>
      <c r="G24" s="119"/>
      <c r="H24" s="119">
        <f>IF($C$4="Attiecināmās izmaksas",IF('5a+c+n'!$Q24="A",'5a+c+n'!H24,0),0)</f>
        <v>0</v>
      </c>
      <c r="I24" s="119"/>
      <c r="J24" s="119"/>
      <c r="K24" s="120">
        <f>IF($C$4="Attiecināmās izmaksas",IF('5a+c+n'!$Q24="A",'5a+c+n'!K24,0),0)</f>
        <v>0</v>
      </c>
      <c r="L24" s="65">
        <f>IF($C$4="Attiecināmās izmaksas",IF('5a+c+n'!$Q24="A",'5a+c+n'!L24,0),0)</f>
        <v>0</v>
      </c>
      <c r="M24" s="119">
        <f>IF($C$4="Attiecināmās izmaksas",IF('5a+c+n'!$Q24="A",'5a+c+n'!M24,0),0)</f>
        <v>0</v>
      </c>
      <c r="N24" s="119">
        <f>IF($C$4="Attiecināmās izmaksas",IF('5a+c+n'!$Q24="A",'5a+c+n'!N24,0),0)</f>
        <v>0</v>
      </c>
      <c r="O24" s="119">
        <f>IF($C$4="Attiecināmās izmaksas",IF('5a+c+n'!$Q24="A",'5a+c+n'!O24,0),0)</f>
        <v>0</v>
      </c>
      <c r="P24" s="120">
        <f>IF($C$4="Attiecināmās izmaksas",IF('5a+c+n'!$Q24="A",'5a+c+n'!P24,0),0)</f>
        <v>0</v>
      </c>
    </row>
    <row r="25" spans="1:16" ht="20.399999999999999" x14ac:dyDescent="0.2">
      <c r="A25" s="51">
        <f>IF(P25=0,0,IF(COUNTBLANK(P25)=1,0,COUNTA($P$14:P25)))</f>
        <v>0</v>
      </c>
      <c r="B25" s="24" t="str">
        <f>IF($C$4="Attiecināmās izmaksas",IF('5a+c+n'!$Q25="A",'5a+c+n'!B25,0),0)</f>
        <v>13-00000</v>
      </c>
      <c r="C25" s="24" t="str">
        <f>IF($C$4="Attiecināmās izmaksas",IF('5a+c+n'!$Q25="A",'5a+c+n'!C25,0),0)</f>
        <v>Siltumizolācijas plākņšņu līmēšana ar līmjavu SAKRET BAK vai ekvivalentu</v>
      </c>
      <c r="D25" s="24" t="str">
        <f>IF($C$4="Attiecināmās izmaksas",IF('5a+c+n'!$Q25="A",'5a+c+n'!D25,0),0)</f>
        <v>kg</v>
      </c>
      <c r="E25" s="46"/>
      <c r="F25" s="65"/>
      <c r="G25" s="119"/>
      <c r="H25" s="119">
        <f>IF($C$4="Attiecināmās izmaksas",IF('5a+c+n'!$Q25="A",'5a+c+n'!H25,0),0)</f>
        <v>0</v>
      </c>
      <c r="I25" s="119"/>
      <c r="J25" s="119"/>
      <c r="K25" s="120">
        <f>IF($C$4="Attiecināmās izmaksas",IF('5a+c+n'!$Q25="A",'5a+c+n'!K25,0),0)</f>
        <v>0</v>
      </c>
      <c r="L25" s="65">
        <f>IF($C$4="Attiecināmās izmaksas",IF('5a+c+n'!$Q25="A",'5a+c+n'!L25,0),0)</f>
        <v>0</v>
      </c>
      <c r="M25" s="119">
        <f>IF($C$4="Attiecināmās izmaksas",IF('5a+c+n'!$Q25="A",'5a+c+n'!M25,0),0)</f>
        <v>0</v>
      </c>
      <c r="N25" s="119">
        <f>IF($C$4="Attiecināmās izmaksas",IF('5a+c+n'!$Q25="A",'5a+c+n'!N25,0),0)</f>
        <v>0</v>
      </c>
      <c r="O25" s="119">
        <f>IF($C$4="Attiecināmās izmaksas",IF('5a+c+n'!$Q25="A",'5a+c+n'!O25,0),0)</f>
        <v>0</v>
      </c>
      <c r="P25" s="120">
        <f>IF($C$4="Attiecināmās izmaksas",IF('5a+c+n'!$Q25="A",'5a+c+n'!P25,0),0)</f>
        <v>0</v>
      </c>
    </row>
    <row r="26" spans="1:16" ht="20.399999999999999" x14ac:dyDescent="0.2">
      <c r="A26" s="51">
        <f>IF(P26=0,0,IF(COUNTBLANK(P26)=1,0,COUNTA($P$14:P26)))</f>
        <v>0</v>
      </c>
      <c r="B26" s="24" t="str">
        <f>IF($C$4="Attiecināmās izmaksas",IF('5a+c+n'!$Q26="A",'5a+c+n'!B26,0),0)</f>
        <v>13-00000</v>
      </c>
      <c r="C26" s="24" t="str">
        <f>IF($C$4="Attiecināmās izmaksas",IF('5a+c+n'!$Q26="A",'5a+c+n'!C26,0),0)</f>
        <v>Putupolistirola plākņu TENAPORS EPS100 vai ekvivalentu montāža (λ&lt;=0,036 W/(mK))  b=150mm</v>
      </c>
      <c r="D26" s="24" t="str">
        <f>IF($C$4="Attiecināmās izmaksas",IF('5a+c+n'!$Q26="A",'5a+c+n'!D26,0),0)</f>
        <v>m2</v>
      </c>
      <c r="E26" s="46"/>
      <c r="F26" s="65"/>
      <c r="G26" s="119"/>
      <c r="H26" s="119">
        <f>IF($C$4="Attiecināmās izmaksas",IF('5a+c+n'!$Q26="A",'5a+c+n'!H26,0),0)</f>
        <v>0</v>
      </c>
      <c r="I26" s="119"/>
      <c r="J26" s="119"/>
      <c r="K26" s="120">
        <f>IF($C$4="Attiecināmās izmaksas",IF('5a+c+n'!$Q26="A",'5a+c+n'!K26,0),0)</f>
        <v>0</v>
      </c>
      <c r="L26" s="65">
        <f>IF($C$4="Attiecināmās izmaksas",IF('5a+c+n'!$Q26="A",'5a+c+n'!L26,0),0)</f>
        <v>0</v>
      </c>
      <c r="M26" s="119">
        <f>IF($C$4="Attiecināmās izmaksas",IF('5a+c+n'!$Q26="A",'5a+c+n'!M26,0),0)</f>
        <v>0</v>
      </c>
      <c r="N26" s="119">
        <f>IF($C$4="Attiecināmās izmaksas",IF('5a+c+n'!$Q26="A",'5a+c+n'!N26,0),0)</f>
        <v>0</v>
      </c>
      <c r="O26" s="119">
        <f>IF($C$4="Attiecināmās izmaksas",IF('5a+c+n'!$Q26="A",'5a+c+n'!O26,0),0)</f>
        <v>0</v>
      </c>
      <c r="P26" s="120">
        <f>IF($C$4="Attiecināmās izmaksas",IF('5a+c+n'!$Q26="A",'5a+c+n'!P26,0),0)</f>
        <v>0</v>
      </c>
    </row>
    <row r="27" spans="1:16" ht="20.399999999999999" x14ac:dyDescent="0.2">
      <c r="A27" s="51">
        <f>IF(P27=0,0,IF(COUNTBLANK(P27)=1,0,COUNTA($P$14:P27)))</f>
        <v>0</v>
      </c>
      <c r="B27" s="24" t="str">
        <f>IF($C$4="Attiecināmās izmaksas",IF('5a+c+n'!$Q27="A",'5a+c+n'!B27,0),0)</f>
        <v>13-00000</v>
      </c>
      <c r="C27" s="24" t="str">
        <f>IF($C$4="Attiecināmās izmaksas",IF('5a+c+n'!$Q27="A",'5a+c+n'!C27,0),0)</f>
        <v>Armējošā slāņa iestrāde ar javas kārtu SAKRET BAK vai ekvivalentu - 1 kārtā</v>
      </c>
      <c r="D27" s="24" t="str">
        <f>IF($C$4="Attiecināmās izmaksas",IF('5a+c+n'!$Q27="A",'5a+c+n'!D27,0),0)</f>
        <v>kg</v>
      </c>
      <c r="E27" s="46"/>
      <c r="F27" s="65"/>
      <c r="G27" s="119"/>
      <c r="H27" s="119">
        <f>IF($C$4="Attiecināmās izmaksas",IF('5a+c+n'!$Q27="A",'5a+c+n'!H27,0),0)</f>
        <v>0</v>
      </c>
      <c r="I27" s="119"/>
      <c r="J27" s="119"/>
      <c r="K27" s="120">
        <f>IF($C$4="Attiecināmās izmaksas",IF('5a+c+n'!$Q27="A",'5a+c+n'!K27,0),0)</f>
        <v>0</v>
      </c>
      <c r="L27" s="65">
        <f>IF($C$4="Attiecināmās izmaksas",IF('5a+c+n'!$Q27="A",'5a+c+n'!L27,0),0)</f>
        <v>0</v>
      </c>
      <c r="M27" s="119">
        <f>IF($C$4="Attiecināmās izmaksas",IF('5a+c+n'!$Q27="A",'5a+c+n'!M27,0),0)</f>
        <v>0</v>
      </c>
      <c r="N27" s="119">
        <f>IF($C$4="Attiecināmās izmaksas",IF('5a+c+n'!$Q27="A",'5a+c+n'!N27,0),0)</f>
        <v>0</v>
      </c>
      <c r="O27" s="119">
        <f>IF($C$4="Attiecināmās izmaksas",IF('5a+c+n'!$Q27="A",'5a+c+n'!O27,0),0)</f>
        <v>0</v>
      </c>
      <c r="P27" s="120">
        <f>IF($C$4="Attiecināmās izmaksas",IF('5a+c+n'!$Q27="A",'5a+c+n'!P27,0),0)</f>
        <v>0</v>
      </c>
    </row>
    <row r="28" spans="1:16" ht="20.399999999999999" x14ac:dyDescent="0.2">
      <c r="A28" s="51">
        <f>IF(P28=0,0,IF(COUNTBLANK(P28)=1,0,COUNTA($P$14:P28)))</f>
        <v>0</v>
      </c>
      <c r="B28" s="24" t="str">
        <f>IF($C$4="Attiecināmās izmaksas",IF('5a+c+n'!$Q28="A",'5a+c+n'!B28,0),0)</f>
        <v>13-00000</v>
      </c>
      <c r="C28" s="24" t="str">
        <f>IF($C$4="Attiecināmās izmaksas",IF('5a+c+n'!$Q28="A",'5a+c+n'!C28,0),0)</f>
        <v xml:space="preserve">Stiklušķiedras siets SSA-1363-160 160 g/m²  - 1 kārtā, II mehāniskās izturības zonā. </v>
      </c>
      <c r="D28" s="24" t="str">
        <f>IF($C$4="Attiecināmās izmaksas",IF('5a+c+n'!$Q28="A",'5a+c+n'!D28,0),0)</f>
        <v>m2</v>
      </c>
      <c r="E28" s="46"/>
      <c r="F28" s="65"/>
      <c r="G28" s="119"/>
      <c r="H28" s="119">
        <f>IF($C$4="Attiecināmās izmaksas",IF('5a+c+n'!$Q28="A",'5a+c+n'!H28,0),0)</f>
        <v>0</v>
      </c>
      <c r="I28" s="119"/>
      <c r="J28" s="119"/>
      <c r="K28" s="120">
        <f>IF($C$4="Attiecināmās izmaksas",IF('5a+c+n'!$Q28="A",'5a+c+n'!K28,0),0)</f>
        <v>0</v>
      </c>
      <c r="L28" s="65">
        <f>IF($C$4="Attiecināmās izmaksas",IF('5a+c+n'!$Q28="A",'5a+c+n'!L28,0),0)</f>
        <v>0</v>
      </c>
      <c r="M28" s="119">
        <f>IF($C$4="Attiecināmās izmaksas",IF('5a+c+n'!$Q28="A",'5a+c+n'!M28,0),0)</f>
        <v>0</v>
      </c>
      <c r="N28" s="119">
        <f>IF($C$4="Attiecināmās izmaksas",IF('5a+c+n'!$Q28="A",'5a+c+n'!N28,0),0)</f>
        <v>0</v>
      </c>
      <c r="O28" s="119">
        <f>IF($C$4="Attiecināmās izmaksas",IF('5a+c+n'!$Q28="A",'5a+c+n'!O28,0),0)</f>
        <v>0</v>
      </c>
      <c r="P28" s="120">
        <f>IF($C$4="Attiecināmās izmaksas",IF('5a+c+n'!$Q28="A",'5a+c+n'!P28,0),0)</f>
        <v>0</v>
      </c>
    </row>
    <row r="29" spans="1:16" ht="12" customHeight="1" thickBot="1" x14ac:dyDescent="0.25">
      <c r="A29" s="317" t="s">
        <v>62</v>
      </c>
      <c r="B29" s="318"/>
      <c r="C29" s="318"/>
      <c r="D29" s="318"/>
      <c r="E29" s="318"/>
      <c r="F29" s="318"/>
      <c r="G29" s="318"/>
      <c r="H29" s="318"/>
      <c r="I29" s="318"/>
      <c r="J29" s="318"/>
      <c r="K29" s="319"/>
      <c r="L29" s="130">
        <f>SUM(L14:L28)</f>
        <v>0</v>
      </c>
      <c r="M29" s="131">
        <f>SUM(M14:M28)</f>
        <v>0</v>
      </c>
      <c r="N29" s="131">
        <f>SUM(N14:N28)</f>
        <v>0</v>
      </c>
      <c r="O29" s="131">
        <f>SUM(O14:O28)</f>
        <v>0</v>
      </c>
      <c r="P29" s="132">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C4:I4"/>
    <mergeCell ref="D5:L5"/>
    <mergeCell ref="D6:L6"/>
    <mergeCell ref="D8:L8"/>
    <mergeCell ref="A9:F9"/>
    <mergeCell ref="J9:M9"/>
    <mergeCell ref="N9:O9"/>
    <mergeCell ref="D7:L7"/>
    <mergeCell ref="C38:H38"/>
    <mergeCell ref="L12:P12"/>
    <mergeCell ref="A29:K29"/>
    <mergeCell ref="C32:H32"/>
    <mergeCell ref="C33:H33"/>
    <mergeCell ref="A35:D35"/>
    <mergeCell ref="C37:H37"/>
    <mergeCell ref="A12:A13"/>
    <mergeCell ref="B12:B13"/>
    <mergeCell ref="C12:C13"/>
    <mergeCell ref="D12:D13"/>
    <mergeCell ref="E12:E13"/>
    <mergeCell ref="F12:K12"/>
  </mergeCells>
  <conditionalFormatting sqref="A29:K29">
    <cfRule type="containsText" dxfId="167" priority="3"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166" priority="1" operator="equal">
      <formula>0</formula>
    </cfRule>
  </conditionalFormatting>
  <conditionalFormatting sqref="C2:I2 D5:L8 N9:O9 L29:P29 C32:H32 C37:H37 C40">
    <cfRule type="cellIs" dxfId="165"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1"/>
  <sheetViews>
    <sheetView topLeftCell="A14" workbookViewId="0">
      <selection activeCell="I49" sqref="I4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'5a+c+n'!D1</f>
        <v>5</v>
      </c>
      <c r="E1" s="22"/>
      <c r="F1" s="22"/>
      <c r="G1" s="22"/>
      <c r="H1" s="22"/>
      <c r="I1" s="22"/>
      <c r="J1" s="22"/>
      <c r="N1" s="26"/>
      <c r="O1" s="27"/>
      <c r="P1" s="28"/>
    </row>
    <row r="2" spans="1:16" x14ac:dyDescent="0.2">
      <c r="A2" s="29"/>
      <c r="B2" s="29"/>
      <c r="C2" s="332" t="str">
        <f>'5a+c+n'!C2:I2</f>
        <v>Pagraba pārseguma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'5a+c+n'!A9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izmaksas",IF('5a+c+n'!$Q14="C",'5a+c+n'!B14,0))</f>
        <v>0</v>
      </c>
      <c r="C14" s="23">
        <f>IF($C$4="citu pasākumu izmaksas",IF('5a+c+n'!$Q14="C",'5a+c+n'!C14,0))</f>
        <v>0</v>
      </c>
      <c r="D14" s="23">
        <f>IF($C$4="citu pasākumu izmaksas",IF('5a+c+n'!$Q14="C",'5a+c+n'!D14,0))</f>
        <v>0</v>
      </c>
      <c r="E14" s="45"/>
      <c r="F14" s="63"/>
      <c r="G14" s="117"/>
      <c r="H14" s="117">
        <f>IF($C$4="citu pasākumu izmaksas",IF('5a+c+n'!$Q14="C",'5a+c+n'!H14,0))</f>
        <v>0</v>
      </c>
      <c r="I14" s="117"/>
      <c r="J14" s="117"/>
      <c r="K14" s="118">
        <f>IF($C$4="citu pasākumu izmaksas",IF('5a+c+n'!$Q14="C",'5a+c+n'!K14,0))</f>
        <v>0</v>
      </c>
      <c r="L14" s="81">
        <f>IF($C$4="citu pasākumu izmaksas",IF('5a+c+n'!$Q14="C",'5a+c+n'!L14,0))</f>
        <v>0</v>
      </c>
      <c r="M14" s="117">
        <f>IF($C$4="citu pasākumu izmaksas",IF('5a+c+n'!$Q14="C",'5a+c+n'!M14,0))</f>
        <v>0</v>
      </c>
      <c r="N14" s="117">
        <f>IF($C$4="citu pasākumu izmaksas",IF('5a+c+n'!$Q14="C",'5a+c+n'!N14,0))</f>
        <v>0</v>
      </c>
      <c r="O14" s="117">
        <f>IF($C$4="citu pasākumu izmaksas",IF('5a+c+n'!$Q14="C",'5a+c+n'!O14,0))</f>
        <v>0</v>
      </c>
      <c r="P14" s="118">
        <f>IF($C$4="citu pasākumu izmaksas",IF('5a+c+n'!$Q14="C",'5a+c+n'!P14,0))</f>
        <v>0</v>
      </c>
    </row>
    <row r="15" spans="1:16" x14ac:dyDescent="0.2">
      <c r="A15" s="51">
        <f>IF(P15=0,0,IF(COUNTBLANK(P15)=1,0,COUNTA($P$14:P15)))</f>
        <v>0</v>
      </c>
      <c r="B15" s="24">
        <f>IF($C$4="citu pasākumu izmaksas",IF('5a+c+n'!$Q15="C",'5a+c+n'!B15,0))</f>
        <v>0</v>
      </c>
      <c r="C15" s="24">
        <f>IF($C$4="citu pasākumu izmaksas",IF('5a+c+n'!$Q15="C",'5a+c+n'!C15,0))</f>
        <v>0</v>
      </c>
      <c r="D15" s="24">
        <f>IF($C$4="citu pasākumu izmaksas",IF('5a+c+n'!$Q15="C",'5a+c+n'!D15,0))</f>
        <v>0</v>
      </c>
      <c r="E15" s="46"/>
      <c r="F15" s="65"/>
      <c r="G15" s="119"/>
      <c r="H15" s="119">
        <f>IF($C$4="citu pasākumu izmaksas",IF('5a+c+n'!$Q15="C",'5a+c+n'!H15,0))</f>
        <v>0</v>
      </c>
      <c r="I15" s="119"/>
      <c r="J15" s="119"/>
      <c r="K15" s="120">
        <f>IF($C$4="citu pasākumu izmaksas",IF('5a+c+n'!$Q15="C",'5a+c+n'!K15,0))</f>
        <v>0</v>
      </c>
      <c r="L15" s="82">
        <f>IF($C$4="citu pasākumu izmaksas",IF('5a+c+n'!$Q15="C",'5a+c+n'!L15,0))</f>
        <v>0</v>
      </c>
      <c r="M15" s="119">
        <f>IF($C$4="citu pasākumu izmaksas",IF('5a+c+n'!$Q15="C",'5a+c+n'!M15,0))</f>
        <v>0</v>
      </c>
      <c r="N15" s="119">
        <f>IF($C$4="citu pasākumu izmaksas",IF('5a+c+n'!$Q15="C",'5a+c+n'!N15,0))</f>
        <v>0</v>
      </c>
      <c r="O15" s="119">
        <f>IF($C$4="citu pasākumu izmaksas",IF('5a+c+n'!$Q15="C",'5a+c+n'!O15,0))</f>
        <v>0</v>
      </c>
      <c r="P15" s="120">
        <f>IF($C$4="citu pasākumu izmaksas",IF('5a+c+n'!$Q15="C",'5a+c+n'!P15,0))</f>
        <v>0</v>
      </c>
    </row>
    <row r="16" spans="1:16" x14ac:dyDescent="0.2">
      <c r="A16" s="51">
        <f>IF(P16=0,0,IF(COUNTBLANK(P16)=1,0,COUNTA($P$14:P16)))</f>
        <v>0</v>
      </c>
      <c r="B16" s="24">
        <f>IF($C$4="citu pasākumu izmaksas",IF('5a+c+n'!$Q16="C",'5a+c+n'!B16,0))</f>
        <v>0</v>
      </c>
      <c r="C16" s="24">
        <f>IF($C$4="citu pasākumu izmaksas",IF('5a+c+n'!$Q16="C",'5a+c+n'!C16,0))</f>
        <v>0</v>
      </c>
      <c r="D16" s="24">
        <f>IF($C$4="citu pasākumu izmaksas",IF('5a+c+n'!$Q16="C",'5a+c+n'!D16,0))</f>
        <v>0</v>
      </c>
      <c r="E16" s="46"/>
      <c r="F16" s="65"/>
      <c r="G16" s="119"/>
      <c r="H16" s="119">
        <f>IF($C$4="citu pasākumu izmaksas",IF('5a+c+n'!$Q16="C",'5a+c+n'!H16,0))</f>
        <v>0</v>
      </c>
      <c r="I16" s="119"/>
      <c r="J16" s="119"/>
      <c r="K16" s="120">
        <f>IF($C$4="citu pasākumu izmaksas",IF('5a+c+n'!$Q16="C",'5a+c+n'!K16,0))</f>
        <v>0</v>
      </c>
      <c r="L16" s="82">
        <f>IF($C$4="citu pasākumu izmaksas",IF('5a+c+n'!$Q16="C",'5a+c+n'!L16,0))</f>
        <v>0</v>
      </c>
      <c r="M16" s="119">
        <f>IF($C$4="citu pasākumu izmaksas",IF('5a+c+n'!$Q16="C",'5a+c+n'!M16,0))</f>
        <v>0</v>
      </c>
      <c r="N16" s="119">
        <f>IF($C$4="citu pasākumu izmaksas",IF('5a+c+n'!$Q16="C",'5a+c+n'!N16,0))</f>
        <v>0</v>
      </c>
      <c r="O16" s="119">
        <f>IF($C$4="citu pasākumu izmaksas",IF('5a+c+n'!$Q16="C",'5a+c+n'!O16,0))</f>
        <v>0</v>
      </c>
      <c r="P16" s="120">
        <f>IF($C$4="citu pasākumu izmaksas",IF('5a+c+n'!$Q16="C",'5a+c+n'!P16,0))</f>
        <v>0</v>
      </c>
    </row>
    <row r="17" spans="1:16" ht="30.6" x14ac:dyDescent="0.2">
      <c r="A17" s="51">
        <f>IF(P17=0,0,IF(COUNTBLANK(P17)=1,0,COUNTA($P$14:P17)))</f>
        <v>0</v>
      </c>
      <c r="B17" s="24" t="str">
        <f>IF($C$4="citu pasākumu izmaksas",IF('5a+c+n'!$Q17="C",'5a+c+n'!B17,0))</f>
        <v>13-00000</v>
      </c>
      <c r="C17" s="24" t="str">
        <f>IF($C$4="citu pasākumu izmaksas",IF('5a+c+n'!$Q17="C",'5a+c+n'!C17,0))</f>
        <v>Esošo komunikāciju aizsardzības pasākumi t.sk. vadu iznešana virs siltumizolācijas slāņa vai to ievietošana atbilstošās gofrētās caurulēs</v>
      </c>
      <c r="D17" s="24" t="str">
        <f>IF($C$4="citu pasākumu izmaksas",IF('5a+c+n'!$Q17="C",'5a+c+n'!D17,0))</f>
        <v>kompl</v>
      </c>
      <c r="E17" s="46"/>
      <c r="F17" s="65"/>
      <c r="G17" s="119"/>
      <c r="H17" s="119">
        <f>IF($C$4="citu pasākumu izmaksas",IF('5a+c+n'!$Q17="C",'5a+c+n'!H17,0))</f>
        <v>0</v>
      </c>
      <c r="I17" s="119"/>
      <c r="J17" s="119"/>
      <c r="K17" s="120">
        <f>IF($C$4="citu pasākumu izmaksas",IF('5a+c+n'!$Q17="C",'5a+c+n'!K17,0))</f>
        <v>0</v>
      </c>
      <c r="L17" s="82">
        <f>IF($C$4="citu pasākumu izmaksas",IF('5a+c+n'!$Q17="C",'5a+c+n'!L17,0))</f>
        <v>0</v>
      </c>
      <c r="M17" s="119">
        <f>IF($C$4="citu pasākumu izmaksas",IF('5a+c+n'!$Q17="C",'5a+c+n'!M17,0))</f>
        <v>0</v>
      </c>
      <c r="N17" s="119">
        <f>IF($C$4="citu pasākumu izmaksas",IF('5a+c+n'!$Q17="C",'5a+c+n'!N17,0))</f>
        <v>0</v>
      </c>
      <c r="O17" s="119">
        <f>IF($C$4="citu pasākumu izmaksas",IF('5a+c+n'!$Q17="C",'5a+c+n'!O17,0))</f>
        <v>0</v>
      </c>
      <c r="P17" s="120">
        <f>IF($C$4="citu pasākumu izmaksas",IF('5a+c+n'!$Q17="C",'5a+c+n'!P17,0))</f>
        <v>0</v>
      </c>
    </row>
    <row r="18" spans="1:16" x14ac:dyDescent="0.2">
      <c r="A18" s="51">
        <f>IF(P18=0,0,IF(COUNTBLANK(P18)=1,0,COUNTA($P$14:P18)))</f>
        <v>0</v>
      </c>
      <c r="B18" s="24">
        <f>IF($C$4="citu pasākumu izmaksas",IF('5a+c+n'!$Q18="C",'5a+c+n'!B18,0))</f>
        <v>0</v>
      </c>
      <c r="C18" s="24">
        <f>IF($C$4="citu pasākumu izmaksas",IF('5a+c+n'!$Q18="C",'5a+c+n'!C18,0))</f>
        <v>0</v>
      </c>
      <c r="D18" s="24">
        <f>IF($C$4="citu pasākumu izmaksas",IF('5a+c+n'!$Q18="C",'5a+c+n'!D18,0))</f>
        <v>0</v>
      </c>
      <c r="E18" s="46"/>
      <c r="F18" s="65"/>
      <c r="G18" s="119"/>
      <c r="H18" s="119">
        <f>IF($C$4="citu pasākumu izmaksas",IF('5a+c+n'!$Q18="C",'5a+c+n'!H18,0))</f>
        <v>0</v>
      </c>
      <c r="I18" s="119"/>
      <c r="J18" s="119"/>
      <c r="K18" s="120">
        <f>IF($C$4="citu pasākumu izmaksas",IF('5a+c+n'!$Q18="C",'5a+c+n'!K18,0))</f>
        <v>0</v>
      </c>
      <c r="L18" s="82">
        <f>IF($C$4="citu pasākumu izmaksas",IF('5a+c+n'!$Q18="C",'5a+c+n'!L18,0))</f>
        <v>0</v>
      </c>
      <c r="M18" s="119">
        <f>IF($C$4="citu pasākumu izmaksas",IF('5a+c+n'!$Q18="C",'5a+c+n'!M18,0))</f>
        <v>0</v>
      </c>
      <c r="N18" s="119">
        <f>IF($C$4="citu pasākumu izmaksas",IF('5a+c+n'!$Q18="C",'5a+c+n'!N18,0))</f>
        <v>0</v>
      </c>
      <c r="O18" s="119">
        <f>IF($C$4="citu pasākumu izmaksas",IF('5a+c+n'!$Q18="C",'5a+c+n'!O18,0))</f>
        <v>0</v>
      </c>
      <c r="P18" s="120">
        <f>IF($C$4="citu pasākumu izmaksas",IF('5a+c+n'!$Q18="C",'5a+c+n'!P18,0))</f>
        <v>0</v>
      </c>
    </row>
    <row r="19" spans="1:16" x14ac:dyDescent="0.2">
      <c r="A19" s="51">
        <f>IF(P19=0,0,IF(COUNTBLANK(P19)=1,0,COUNTA($P$14:P19)))</f>
        <v>0</v>
      </c>
      <c r="B19" s="24">
        <f>IF($C$4="citu pasākumu izmaksas",IF('5a+c+n'!$Q19="C",'5a+c+n'!B19,0))</f>
        <v>0</v>
      </c>
      <c r="C19" s="24">
        <f>IF($C$4="citu pasākumu izmaksas",IF('5a+c+n'!$Q19="C",'5a+c+n'!C19,0))</f>
        <v>0</v>
      </c>
      <c r="D19" s="24">
        <f>IF($C$4="citu pasākumu izmaksas",IF('5a+c+n'!$Q19="C",'5a+c+n'!D19,0))</f>
        <v>0</v>
      </c>
      <c r="E19" s="46"/>
      <c r="F19" s="65"/>
      <c r="G19" s="119"/>
      <c r="H19" s="119">
        <f>IF($C$4="citu pasākumu izmaksas",IF('5a+c+n'!$Q19="C",'5a+c+n'!H19,0))</f>
        <v>0</v>
      </c>
      <c r="I19" s="119"/>
      <c r="J19" s="119"/>
      <c r="K19" s="120">
        <f>IF($C$4="citu pasākumu izmaksas",IF('5a+c+n'!$Q19="C",'5a+c+n'!K19,0))</f>
        <v>0</v>
      </c>
      <c r="L19" s="82">
        <f>IF($C$4="citu pasākumu izmaksas",IF('5a+c+n'!$Q19="C",'5a+c+n'!L19,0))</f>
        <v>0</v>
      </c>
      <c r="M19" s="119">
        <f>IF($C$4="citu pasākumu izmaksas",IF('5a+c+n'!$Q19="C",'5a+c+n'!M19,0))</f>
        <v>0</v>
      </c>
      <c r="N19" s="119">
        <f>IF($C$4="citu pasākumu izmaksas",IF('5a+c+n'!$Q19="C",'5a+c+n'!N19,0))</f>
        <v>0</v>
      </c>
      <c r="O19" s="119">
        <f>IF($C$4="citu pasākumu izmaksas",IF('5a+c+n'!$Q19="C",'5a+c+n'!O19,0))</f>
        <v>0</v>
      </c>
      <c r="P19" s="120">
        <f>IF($C$4="citu pasākumu izmaksas",IF('5a+c+n'!$Q19="C",'5a+c+n'!P19,0))</f>
        <v>0</v>
      </c>
    </row>
    <row r="20" spans="1:16" x14ac:dyDescent="0.2">
      <c r="A20" s="51">
        <f>IF(P20=0,0,IF(COUNTBLANK(P20)=1,0,COUNTA($P$14:P20)))</f>
        <v>0</v>
      </c>
      <c r="B20" s="24">
        <f>IF($C$4="citu pasākumu izmaksas",IF('5a+c+n'!$Q20="C",'5a+c+n'!B20,0))</f>
        <v>0</v>
      </c>
      <c r="C20" s="24">
        <f>IF($C$4="citu pasākumu izmaksas",IF('5a+c+n'!$Q20="C",'5a+c+n'!C20,0))</f>
        <v>0</v>
      </c>
      <c r="D20" s="24">
        <f>IF($C$4="citu pasākumu izmaksas",IF('5a+c+n'!$Q20="C",'5a+c+n'!D20,0))</f>
        <v>0</v>
      </c>
      <c r="E20" s="46"/>
      <c r="F20" s="65"/>
      <c r="G20" s="119"/>
      <c r="H20" s="119">
        <f>IF($C$4="citu pasākumu izmaksas",IF('5a+c+n'!$Q20="C",'5a+c+n'!H20,0))</f>
        <v>0</v>
      </c>
      <c r="I20" s="119"/>
      <c r="J20" s="119"/>
      <c r="K20" s="120">
        <f>IF($C$4="citu pasākumu izmaksas",IF('5a+c+n'!$Q20="C",'5a+c+n'!K20,0))</f>
        <v>0</v>
      </c>
      <c r="L20" s="82">
        <f>IF($C$4="citu pasākumu izmaksas",IF('5a+c+n'!$Q20="C",'5a+c+n'!L20,0))</f>
        <v>0</v>
      </c>
      <c r="M20" s="119">
        <f>IF($C$4="citu pasākumu izmaksas",IF('5a+c+n'!$Q20="C",'5a+c+n'!M20,0))</f>
        <v>0</v>
      </c>
      <c r="N20" s="119">
        <f>IF($C$4="citu pasākumu izmaksas",IF('5a+c+n'!$Q20="C",'5a+c+n'!N20,0))</f>
        <v>0</v>
      </c>
      <c r="O20" s="119">
        <f>IF($C$4="citu pasākumu izmaksas",IF('5a+c+n'!$Q20="C",'5a+c+n'!O20,0))</f>
        <v>0</v>
      </c>
      <c r="P20" s="120">
        <f>IF($C$4="citu pasākumu izmaksas",IF('5a+c+n'!$Q20="C",'5a+c+n'!P20,0))</f>
        <v>0</v>
      </c>
    </row>
    <row r="21" spans="1:16" x14ac:dyDescent="0.2">
      <c r="A21" s="51">
        <f>IF(P21=0,0,IF(COUNTBLANK(P21)=1,0,COUNTA($P$14:P21)))</f>
        <v>0</v>
      </c>
      <c r="B21" s="24">
        <f>IF($C$4="citu pasākumu izmaksas",IF('5a+c+n'!$Q21="C",'5a+c+n'!B21,0))</f>
        <v>0</v>
      </c>
      <c r="C21" s="24">
        <f>IF($C$4="citu pasākumu izmaksas",IF('5a+c+n'!$Q21="C",'5a+c+n'!C21,0))</f>
        <v>0</v>
      </c>
      <c r="D21" s="24">
        <f>IF($C$4="citu pasākumu izmaksas",IF('5a+c+n'!$Q21="C",'5a+c+n'!D21,0))</f>
        <v>0</v>
      </c>
      <c r="E21" s="46"/>
      <c r="F21" s="65"/>
      <c r="G21" s="119"/>
      <c r="H21" s="119">
        <f>IF($C$4="citu pasākumu izmaksas",IF('5a+c+n'!$Q21="C",'5a+c+n'!H21,0))</f>
        <v>0</v>
      </c>
      <c r="I21" s="119"/>
      <c r="J21" s="119"/>
      <c r="K21" s="120">
        <f>IF($C$4="citu pasākumu izmaksas",IF('5a+c+n'!$Q21="C",'5a+c+n'!K21,0))</f>
        <v>0</v>
      </c>
      <c r="L21" s="82">
        <f>IF($C$4="citu pasākumu izmaksas",IF('5a+c+n'!$Q21="C",'5a+c+n'!L21,0))</f>
        <v>0</v>
      </c>
      <c r="M21" s="119">
        <f>IF($C$4="citu pasākumu izmaksas",IF('5a+c+n'!$Q21="C",'5a+c+n'!M21,0))</f>
        <v>0</v>
      </c>
      <c r="N21" s="119">
        <f>IF($C$4="citu pasākumu izmaksas",IF('5a+c+n'!$Q21="C",'5a+c+n'!N21,0))</f>
        <v>0</v>
      </c>
      <c r="O21" s="119">
        <f>IF($C$4="citu pasākumu izmaksas",IF('5a+c+n'!$Q21="C",'5a+c+n'!O21,0))</f>
        <v>0</v>
      </c>
      <c r="P21" s="120">
        <f>IF($C$4="citu pasākumu izmaksas",IF('5a+c+n'!$Q21="C",'5a+c+n'!P21,0))</f>
        <v>0</v>
      </c>
    </row>
    <row r="22" spans="1:16" x14ac:dyDescent="0.2">
      <c r="A22" s="51">
        <f>IF(P22=0,0,IF(COUNTBLANK(P22)=1,0,COUNTA($P$14:P22)))</f>
        <v>0</v>
      </c>
      <c r="B22" s="24">
        <f>IF($C$4="citu pasākumu izmaksas",IF('5a+c+n'!$Q22="C",'5a+c+n'!B22,0))</f>
        <v>0</v>
      </c>
      <c r="C22" s="24">
        <f>IF($C$4="citu pasākumu izmaksas",IF('5a+c+n'!$Q22="C",'5a+c+n'!C22,0))</f>
        <v>0</v>
      </c>
      <c r="D22" s="24">
        <f>IF($C$4="citu pasākumu izmaksas",IF('5a+c+n'!$Q22="C",'5a+c+n'!D22,0))</f>
        <v>0</v>
      </c>
      <c r="E22" s="46"/>
      <c r="F22" s="65"/>
      <c r="G22" s="119"/>
      <c r="H22" s="119">
        <f>IF($C$4="citu pasākumu izmaksas",IF('5a+c+n'!$Q22="C",'5a+c+n'!H22,0))</f>
        <v>0</v>
      </c>
      <c r="I22" s="119"/>
      <c r="J22" s="119"/>
      <c r="K22" s="120">
        <f>IF($C$4="citu pasākumu izmaksas",IF('5a+c+n'!$Q22="C",'5a+c+n'!K22,0))</f>
        <v>0</v>
      </c>
      <c r="L22" s="82">
        <f>IF($C$4="citu pasākumu izmaksas",IF('5a+c+n'!$Q22="C",'5a+c+n'!L22,0))</f>
        <v>0</v>
      </c>
      <c r="M22" s="119">
        <f>IF($C$4="citu pasākumu izmaksas",IF('5a+c+n'!$Q22="C",'5a+c+n'!M22,0))</f>
        <v>0</v>
      </c>
      <c r="N22" s="119">
        <f>IF($C$4="citu pasākumu izmaksas",IF('5a+c+n'!$Q22="C",'5a+c+n'!N22,0))</f>
        <v>0</v>
      </c>
      <c r="O22" s="119">
        <f>IF($C$4="citu pasākumu izmaksas",IF('5a+c+n'!$Q22="C",'5a+c+n'!O22,0))</f>
        <v>0</v>
      </c>
      <c r="P22" s="120">
        <f>IF($C$4="citu pasākumu izmaksas",IF('5a+c+n'!$Q22="C",'5a+c+n'!P22,0))</f>
        <v>0</v>
      </c>
    </row>
    <row r="23" spans="1:16" x14ac:dyDescent="0.2">
      <c r="A23" s="51">
        <f>IF(P23=0,0,IF(COUNTBLANK(P23)=1,0,COUNTA($P$14:P23)))</f>
        <v>0</v>
      </c>
      <c r="B23" s="24">
        <f>IF($C$4="citu pasākumu izmaksas",IF('5a+c+n'!$Q23="C",'5a+c+n'!B23,0))</f>
        <v>0</v>
      </c>
      <c r="C23" s="24">
        <f>IF($C$4="citu pasākumu izmaksas",IF('5a+c+n'!$Q23="C",'5a+c+n'!C23,0))</f>
        <v>0</v>
      </c>
      <c r="D23" s="24">
        <f>IF($C$4="citu pasākumu izmaksas",IF('5a+c+n'!$Q23="C",'5a+c+n'!D23,0))</f>
        <v>0</v>
      </c>
      <c r="E23" s="46"/>
      <c r="F23" s="65"/>
      <c r="G23" s="119"/>
      <c r="H23" s="119">
        <f>IF($C$4="citu pasākumu izmaksas",IF('5a+c+n'!$Q23="C",'5a+c+n'!H23,0))</f>
        <v>0</v>
      </c>
      <c r="I23" s="119"/>
      <c r="J23" s="119"/>
      <c r="K23" s="120">
        <f>IF($C$4="citu pasākumu izmaksas",IF('5a+c+n'!$Q23="C",'5a+c+n'!K23,0))</f>
        <v>0</v>
      </c>
      <c r="L23" s="82">
        <f>IF($C$4="citu pasākumu izmaksas",IF('5a+c+n'!$Q23="C",'5a+c+n'!L23,0))</f>
        <v>0</v>
      </c>
      <c r="M23" s="119">
        <f>IF($C$4="citu pasākumu izmaksas",IF('5a+c+n'!$Q23="C",'5a+c+n'!M23,0))</f>
        <v>0</v>
      </c>
      <c r="N23" s="119">
        <f>IF($C$4="citu pasākumu izmaksas",IF('5a+c+n'!$Q23="C",'5a+c+n'!N23,0))</f>
        <v>0</v>
      </c>
      <c r="O23" s="119">
        <f>IF($C$4="citu pasākumu izmaksas",IF('5a+c+n'!$Q23="C",'5a+c+n'!O23,0))</f>
        <v>0</v>
      </c>
      <c r="P23" s="120">
        <f>IF($C$4="citu pasākumu izmaksas",IF('5a+c+n'!$Q23="C",'5a+c+n'!P23,0))</f>
        <v>0</v>
      </c>
    </row>
    <row r="24" spans="1:16" x14ac:dyDescent="0.2">
      <c r="A24" s="51">
        <f>IF(P24=0,0,IF(COUNTBLANK(P24)=1,0,COUNTA($P$14:P24)))</f>
        <v>0</v>
      </c>
      <c r="B24" s="24">
        <f>IF($C$4="citu pasākumu izmaksas",IF('5a+c+n'!$Q24="C",'5a+c+n'!B24,0))</f>
        <v>0</v>
      </c>
      <c r="C24" s="24">
        <f>IF($C$4="citu pasākumu izmaksas",IF('5a+c+n'!$Q24="C",'5a+c+n'!C24,0))</f>
        <v>0</v>
      </c>
      <c r="D24" s="24">
        <f>IF($C$4="citu pasākumu izmaksas",IF('5a+c+n'!$Q24="C",'5a+c+n'!D24,0))</f>
        <v>0</v>
      </c>
      <c r="E24" s="46"/>
      <c r="F24" s="65"/>
      <c r="G24" s="119"/>
      <c r="H24" s="119">
        <f>IF($C$4="citu pasākumu izmaksas",IF('5a+c+n'!$Q24="C",'5a+c+n'!H24,0))</f>
        <v>0</v>
      </c>
      <c r="I24" s="119"/>
      <c r="J24" s="119"/>
      <c r="K24" s="120">
        <f>IF($C$4="citu pasākumu izmaksas",IF('5a+c+n'!$Q24="C",'5a+c+n'!K24,0))</f>
        <v>0</v>
      </c>
      <c r="L24" s="82">
        <f>IF($C$4="citu pasākumu izmaksas",IF('5a+c+n'!$Q24="C",'5a+c+n'!L24,0))</f>
        <v>0</v>
      </c>
      <c r="M24" s="119">
        <f>IF($C$4="citu pasākumu izmaksas",IF('5a+c+n'!$Q24="C",'5a+c+n'!M24,0))</f>
        <v>0</v>
      </c>
      <c r="N24" s="119">
        <f>IF($C$4="citu pasākumu izmaksas",IF('5a+c+n'!$Q24="C",'5a+c+n'!N24,0))</f>
        <v>0</v>
      </c>
      <c r="O24" s="119">
        <f>IF($C$4="citu pasākumu izmaksas",IF('5a+c+n'!$Q24="C",'5a+c+n'!O24,0))</f>
        <v>0</v>
      </c>
      <c r="P24" s="120">
        <f>IF($C$4="citu pasākumu izmaksas",IF('5a+c+n'!$Q24="C",'5a+c+n'!P24,0))</f>
        <v>0</v>
      </c>
    </row>
    <row r="25" spans="1:16" x14ac:dyDescent="0.2">
      <c r="A25" s="51">
        <f>IF(P25=0,0,IF(COUNTBLANK(P25)=1,0,COUNTA($P$14:P25)))</f>
        <v>0</v>
      </c>
      <c r="B25" s="24">
        <f>IF($C$4="citu pasākumu izmaksas",IF('5a+c+n'!$Q25="C",'5a+c+n'!B25,0))</f>
        <v>0</v>
      </c>
      <c r="C25" s="24">
        <f>IF($C$4="citu pasākumu izmaksas",IF('5a+c+n'!$Q25="C",'5a+c+n'!C25,0))</f>
        <v>0</v>
      </c>
      <c r="D25" s="24">
        <f>IF($C$4="citu pasākumu izmaksas",IF('5a+c+n'!$Q25="C",'5a+c+n'!D25,0))</f>
        <v>0</v>
      </c>
      <c r="E25" s="46"/>
      <c r="F25" s="65"/>
      <c r="G25" s="119"/>
      <c r="H25" s="119">
        <f>IF($C$4="citu pasākumu izmaksas",IF('5a+c+n'!$Q25="C",'5a+c+n'!H25,0))</f>
        <v>0</v>
      </c>
      <c r="I25" s="119"/>
      <c r="J25" s="119"/>
      <c r="K25" s="120">
        <f>IF($C$4="citu pasākumu izmaksas",IF('5a+c+n'!$Q25="C",'5a+c+n'!K25,0))</f>
        <v>0</v>
      </c>
      <c r="L25" s="82">
        <f>IF($C$4="citu pasākumu izmaksas",IF('5a+c+n'!$Q25="C",'5a+c+n'!L25,0))</f>
        <v>0</v>
      </c>
      <c r="M25" s="119">
        <f>IF($C$4="citu pasākumu izmaksas",IF('5a+c+n'!$Q25="C",'5a+c+n'!M25,0))</f>
        <v>0</v>
      </c>
      <c r="N25" s="119">
        <f>IF($C$4="citu pasākumu izmaksas",IF('5a+c+n'!$Q25="C",'5a+c+n'!N25,0))</f>
        <v>0</v>
      </c>
      <c r="O25" s="119">
        <f>IF($C$4="citu pasākumu izmaksas",IF('5a+c+n'!$Q25="C",'5a+c+n'!O25,0))</f>
        <v>0</v>
      </c>
      <c r="P25" s="120">
        <f>IF($C$4="citu pasākumu izmaksas",IF('5a+c+n'!$Q25="C",'5a+c+n'!P25,0))</f>
        <v>0</v>
      </c>
    </row>
    <row r="26" spans="1:16" x14ac:dyDescent="0.2">
      <c r="A26" s="51">
        <f>IF(P26=0,0,IF(COUNTBLANK(P26)=1,0,COUNTA($P$14:P26)))</f>
        <v>0</v>
      </c>
      <c r="B26" s="24">
        <f>IF($C$4="citu pasākumu izmaksas",IF('5a+c+n'!$Q26="C",'5a+c+n'!B26,0))</f>
        <v>0</v>
      </c>
      <c r="C26" s="24">
        <f>IF($C$4="citu pasākumu izmaksas",IF('5a+c+n'!$Q26="C",'5a+c+n'!C26,0))</f>
        <v>0</v>
      </c>
      <c r="D26" s="24">
        <f>IF($C$4="citu pasākumu izmaksas",IF('5a+c+n'!$Q26="C",'5a+c+n'!D26,0))</f>
        <v>0</v>
      </c>
      <c r="E26" s="46"/>
      <c r="F26" s="65"/>
      <c r="G26" s="119"/>
      <c r="H26" s="119">
        <f>IF($C$4="citu pasākumu izmaksas",IF('5a+c+n'!$Q26="C",'5a+c+n'!H26,0))</f>
        <v>0</v>
      </c>
      <c r="I26" s="119"/>
      <c r="J26" s="119"/>
      <c r="K26" s="120">
        <f>IF($C$4="citu pasākumu izmaksas",IF('5a+c+n'!$Q26="C",'5a+c+n'!K26,0))</f>
        <v>0</v>
      </c>
      <c r="L26" s="82">
        <f>IF($C$4="citu pasākumu izmaksas",IF('5a+c+n'!$Q26="C",'5a+c+n'!L26,0))</f>
        <v>0</v>
      </c>
      <c r="M26" s="119">
        <f>IF($C$4="citu pasākumu izmaksas",IF('5a+c+n'!$Q26="C",'5a+c+n'!M26,0))</f>
        <v>0</v>
      </c>
      <c r="N26" s="119">
        <f>IF($C$4="citu pasākumu izmaksas",IF('5a+c+n'!$Q26="C",'5a+c+n'!N26,0))</f>
        <v>0</v>
      </c>
      <c r="O26" s="119">
        <f>IF($C$4="citu pasākumu izmaksas",IF('5a+c+n'!$Q26="C",'5a+c+n'!O26,0))</f>
        <v>0</v>
      </c>
      <c r="P26" s="120">
        <f>IF($C$4="citu pasākumu izmaksas",IF('5a+c+n'!$Q26="C",'5a+c+n'!P26,0))</f>
        <v>0</v>
      </c>
    </row>
    <row r="27" spans="1:16" x14ac:dyDescent="0.2">
      <c r="A27" s="51">
        <f>IF(P27=0,0,IF(COUNTBLANK(P27)=1,0,COUNTA($P$14:P27)))</f>
        <v>0</v>
      </c>
      <c r="B27" s="24">
        <f>IF($C$4="citu pasākumu izmaksas",IF('5a+c+n'!$Q27="C",'5a+c+n'!B27,0))</f>
        <v>0</v>
      </c>
      <c r="C27" s="24">
        <f>IF($C$4="citu pasākumu izmaksas",IF('5a+c+n'!$Q27="C",'5a+c+n'!C27,0))</f>
        <v>0</v>
      </c>
      <c r="D27" s="24">
        <f>IF($C$4="citu pasākumu izmaksas",IF('5a+c+n'!$Q27="C",'5a+c+n'!D27,0))</f>
        <v>0</v>
      </c>
      <c r="E27" s="46"/>
      <c r="F27" s="65"/>
      <c r="G27" s="119"/>
      <c r="H27" s="119">
        <f>IF($C$4="citu pasākumu izmaksas",IF('5a+c+n'!$Q27="C",'5a+c+n'!H27,0))</f>
        <v>0</v>
      </c>
      <c r="I27" s="119"/>
      <c r="J27" s="119"/>
      <c r="K27" s="120">
        <f>IF($C$4="citu pasākumu izmaksas",IF('5a+c+n'!$Q27="C",'5a+c+n'!K27,0))</f>
        <v>0</v>
      </c>
      <c r="L27" s="82">
        <f>IF($C$4="citu pasākumu izmaksas",IF('5a+c+n'!$Q27="C",'5a+c+n'!L27,0))</f>
        <v>0</v>
      </c>
      <c r="M27" s="119">
        <f>IF($C$4="citu pasākumu izmaksas",IF('5a+c+n'!$Q27="C",'5a+c+n'!M27,0))</f>
        <v>0</v>
      </c>
      <c r="N27" s="119">
        <f>IF($C$4="citu pasākumu izmaksas",IF('5a+c+n'!$Q27="C",'5a+c+n'!N27,0))</f>
        <v>0</v>
      </c>
      <c r="O27" s="119">
        <f>IF($C$4="citu pasākumu izmaksas",IF('5a+c+n'!$Q27="C",'5a+c+n'!O27,0))</f>
        <v>0</v>
      </c>
      <c r="P27" s="120">
        <f>IF($C$4="citu pasākumu izmaksas",IF('5a+c+n'!$Q27="C",'5a+c+n'!P27,0))</f>
        <v>0</v>
      </c>
    </row>
    <row r="28" spans="1:16" ht="10.8" thickBot="1" x14ac:dyDescent="0.25">
      <c r="A28" s="51">
        <f>IF(P28=0,0,IF(COUNTBLANK(P28)=1,0,COUNTA($P$14:P28)))</f>
        <v>0</v>
      </c>
      <c r="B28" s="24">
        <f>IF($C$4="citu pasākumu izmaksas",IF('5a+c+n'!$Q28="C",'5a+c+n'!B28,0))</f>
        <v>0</v>
      </c>
      <c r="C28" s="24">
        <f>IF($C$4="citu pasākumu izmaksas",IF('5a+c+n'!$Q28="C",'5a+c+n'!C28,0))</f>
        <v>0</v>
      </c>
      <c r="D28" s="24">
        <f>IF($C$4="citu pasākumu izmaksas",IF('5a+c+n'!$Q28="C",'5a+c+n'!D28,0))</f>
        <v>0</v>
      </c>
      <c r="E28" s="46"/>
      <c r="F28" s="65"/>
      <c r="G28" s="119"/>
      <c r="H28" s="119">
        <f>IF($C$4="citu pasākumu izmaksas",IF('5a+c+n'!$Q28="C",'5a+c+n'!H28,0))</f>
        <v>0</v>
      </c>
      <c r="I28" s="119"/>
      <c r="J28" s="119"/>
      <c r="K28" s="120">
        <f>IF($C$4="citu pasākumu izmaksas",IF('5a+c+n'!$Q28="C",'5a+c+n'!K28,0))</f>
        <v>0</v>
      </c>
      <c r="L28" s="82">
        <f>IF($C$4="citu pasākumu izmaksas",IF('5a+c+n'!$Q28="C",'5a+c+n'!L28,0))</f>
        <v>0</v>
      </c>
      <c r="M28" s="119">
        <f>IF($C$4="citu pasākumu izmaksas",IF('5a+c+n'!$Q28="C",'5a+c+n'!M28,0))</f>
        <v>0</v>
      </c>
      <c r="N28" s="119">
        <f>IF($C$4="citu pasākumu izmaksas",IF('5a+c+n'!$Q28="C",'5a+c+n'!N28,0))</f>
        <v>0</v>
      </c>
      <c r="O28" s="119">
        <f>IF($C$4="citu pasākumu izmaksas",IF('5a+c+n'!$Q28="C",'5a+c+n'!O28,0))</f>
        <v>0</v>
      </c>
      <c r="P28" s="120">
        <f>IF($C$4="citu pasākumu izmaksas",IF('5a+c+n'!$Q28="C",'5a+c+n'!P28,0))</f>
        <v>0</v>
      </c>
    </row>
    <row r="29" spans="1:16" ht="12" customHeight="1" thickBot="1" x14ac:dyDescent="0.25">
      <c r="A29" s="317" t="s">
        <v>62</v>
      </c>
      <c r="B29" s="318"/>
      <c r="C29" s="318"/>
      <c r="D29" s="318"/>
      <c r="E29" s="318"/>
      <c r="F29" s="318"/>
      <c r="G29" s="318"/>
      <c r="H29" s="318"/>
      <c r="I29" s="318"/>
      <c r="J29" s="318"/>
      <c r="K29" s="319"/>
      <c r="L29" s="133">
        <f>SUM(L14:L28)</f>
        <v>0</v>
      </c>
      <c r="M29" s="134">
        <f>SUM(M14:M28)</f>
        <v>0</v>
      </c>
      <c r="N29" s="134">
        <f>SUM(N14:N28)</f>
        <v>0</v>
      </c>
      <c r="O29" s="134">
        <f>SUM(O14:O28)</f>
        <v>0</v>
      </c>
      <c r="P29" s="135">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c'!C35:H35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c'!C40:H40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c'!C43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8:H38"/>
    <mergeCell ref="L12:P12"/>
    <mergeCell ref="A29:K29"/>
    <mergeCell ref="C32:H32"/>
    <mergeCell ref="C33:H33"/>
    <mergeCell ref="A35:D35"/>
    <mergeCell ref="C37:H37"/>
  </mergeCells>
  <conditionalFormatting sqref="A29:K29">
    <cfRule type="containsText" dxfId="164" priority="3"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163" priority="1" operator="equal">
      <formula>0</formula>
    </cfRule>
  </conditionalFormatting>
  <conditionalFormatting sqref="C2:I2 D5:L8 N9:O9 L29:P29 C32:H32 C37:H37 C40">
    <cfRule type="cellIs" dxfId="162"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41"/>
  <sheetViews>
    <sheetView workbookViewId="0">
      <selection activeCell="K43" sqref="K4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'5a+c+n'!D1</f>
        <v>5</v>
      </c>
      <c r="E1" s="22"/>
      <c r="F1" s="22"/>
      <c r="G1" s="22"/>
      <c r="H1" s="22"/>
      <c r="I1" s="22"/>
      <c r="J1" s="22"/>
      <c r="N1" s="26"/>
      <c r="O1" s="27"/>
      <c r="P1" s="28"/>
    </row>
    <row r="2" spans="1:16" x14ac:dyDescent="0.2">
      <c r="A2" s="29"/>
      <c r="B2" s="29"/>
      <c r="C2" s="332" t="str">
        <f>'5a+c+n'!C2:I2</f>
        <v>Pagraba pārseguma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'5a+c+n'!A9</f>
        <v>Tāme sastādīta  2024. gada tirgus cenās, pamatojoties uz AR daļas rasējumiem</v>
      </c>
      <c r="B9" s="329"/>
      <c r="C9" s="329"/>
      <c r="D9" s="329"/>
      <c r="E9" s="329"/>
      <c r="F9" s="329"/>
      <c r="G9" s="31"/>
      <c r="H9" s="31"/>
      <c r="I9" s="31"/>
      <c r="J9" s="330" t="s">
        <v>45</v>
      </c>
      <c r="K9" s="330"/>
      <c r="L9" s="330"/>
      <c r="M9" s="330"/>
      <c r="N9" s="331">
        <f>P29</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izmaksas",IF('5a+c+n'!$Q14="N",'5a+c+n'!B14,0))</f>
        <v>0</v>
      </c>
      <c r="C14" s="23">
        <f>IF($C$4="Neattiecināmās izmaksas",IF('5a+c+n'!$Q14="N",'5a+c+n'!C14,0))</f>
        <v>0</v>
      </c>
      <c r="D14" s="23">
        <f>IF($C$4="Neattiecināmās izmaksas",IF('5a+c+n'!$Q14="N",'5a+c+n'!D14,0))</f>
        <v>0</v>
      </c>
      <c r="E14" s="45"/>
      <c r="F14" s="63"/>
      <c r="G14" s="117"/>
      <c r="H14" s="117">
        <f>IF($C$4="Neattiecināmās izmaksas",IF('5a+c+n'!$Q14="N",'5a+c+n'!H14,0))</f>
        <v>0</v>
      </c>
      <c r="I14" s="117"/>
      <c r="J14" s="117"/>
      <c r="K14" s="118">
        <f>IF($C$4="Neattiecināmās izmaksas",IF('5a+c+n'!$Q14="N",'5a+c+n'!K14,0))</f>
        <v>0</v>
      </c>
      <c r="L14" s="81">
        <f>IF($C$4="Neattiecināmās izmaksas",IF('5a+c+n'!$Q14="N",'5a+c+n'!L14,0))</f>
        <v>0</v>
      </c>
      <c r="M14" s="117">
        <f>IF($C$4="Neattiecināmās izmaksas",IF('5a+c+n'!$Q14="N",'5a+c+n'!M14,0))</f>
        <v>0</v>
      </c>
      <c r="N14" s="117">
        <f>IF($C$4="Neattiecināmās izmaksas",IF('5a+c+n'!$Q14="N",'5a+c+n'!N14,0))</f>
        <v>0</v>
      </c>
      <c r="O14" s="117">
        <f>IF($C$4="Neattiecināmās izmaksas",IF('5a+c+n'!$Q14="N",'5a+c+n'!O14,0))</f>
        <v>0</v>
      </c>
      <c r="P14" s="118">
        <f>IF($C$4="Neattiecināmās izmaksas",IF('5a+c+n'!$Q14="N",'5a+c+n'!P14,0))</f>
        <v>0</v>
      </c>
    </row>
    <row r="15" spans="1:16" x14ac:dyDescent="0.2">
      <c r="A15" s="51">
        <f>IF(P15=0,0,IF(COUNTBLANK(P15)=1,0,COUNTA($P$14:P15)))</f>
        <v>0</v>
      </c>
      <c r="B15" s="24">
        <f>IF($C$4="Neattiecināmās izmaksas",IF('5a+c+n'!$Q15="N",'5a+c+n'!B15,0))</f>
        <v>0</v>
      </c>
      <c r="C15" s="24">
        <f>IF($C$4="Neattiecināmās izmaksas",IF('5a+c+n'!$Q15="N",'5a+c+n'!C15,0))</f>
        <v>0</v>
      </c>
      <c r="D15" s="24">
        <f>IF($C$4="Neattiecināmās izmaksas",IF('5a+c+n'!$Q15="N",'5a+c+n'!D15,0))</f>
        <v>0</v>
      </c>
      <c r="E15" s="46"/>
      <c r="F15" s="65"/>
      <c r="G15" s="119"/>
      <c r="H15" s="119">
        <f>IF($C$4="Neattiecināmās izmaksas",IF('5a+c+n'!$Q15="N",'5a+c+n'!H15,0))</f>
        <v>0</v>
      </c>
      <c r="I15" s="119"/>
      <c r="J15" s="119"/>
      <c r="K15" s="120">
        <f>IF($C$4="Neattiecināmās izmaksas",IF('5a+c+n'!$Q15="N",'5a+c+n'!K15,0))</f>
        <v>0</v>
      </c>
      <c r="L15" s="82">
        <f>IF($C$4="Neattiecināmās izmaksas",IF('5a+c+n'!$Q15="N",'5a+c+n'!L15,0))</f>
        <v>0</v>
      </c>
      <c r="M15" s="119">
        <f>IF($C$4="Neattiecināmās izmaksas",IF('5a+c+n'!$Q15="N",'5a+c+n'!M15,0))</f>
        <v>0</v>
      </c>
      <c r="N15" s="119">
        <f>IF($C$4="Neattiecināmās izmaksas",IF('5a+c+n'!$Q15="N",'5a+c+n'!N15,0))</f>
        <v>0</v>
      </c>
      <c r="O15" s="119">
        <f>IF($C$4="Neattiecināmās izmaksas",IF('5a+c+n'!$Q15="N",'5a+c+n'!O15,0))</f>
        <v>0</v>
      </c>
      <c r="P15" s="120">
        <f>IF($C$4="Neattiecināmās izmaksas",IF('5a+c+n'!$Q15="N",'5a+c+n'!P15,0))</f>
        <v>0</v>
      </c>
    </row>
    <row r="16" spans="1:16" x14ac:dyDescent="0.2">
      <c r="A16" s="51">
        <f>IF(P16=0,0,IF(COUNTBLANK(P16)=1,0,COUNTA($P$14:P16)))</f>
        <v>0</v>
      </c>
      <c r="B16" s="24">
        <f>IF($C$4="Neattiecināmās izmaksas",IF('5a+c+n'!$Q16="N",'5a+c+n'!B16,0))</f>
        <v>0</v>
      </c>
      <c r="C16" s="24">
        <f>IF($C$4="Neattiecināmās izmaksas",IF('5a+c+n'!$Q16="N",'5a+c+n'!C16,0))</f>
        <v>0</v>
      </c>
      <c r="D16" s="24">
        <f>IF($C$4="Neattiecināmās izmaksas",IF('5a+c+n'!$Q16="N",'5a+c+n'!D16,0))</f>
        <v>0</v>
      </c>
      <c r="E16" s="46"/>
      <c r="F16" s="65"/>
      <c r="G16" s="119"/>
      <c r="H16" s="119">
        <f>IF($C$4="Neattiecināmās izmaksas",IF('5a+c+n'!$Q16="N",'5a+c+n'!H16,0))</f>
        <v>0</v>
      </c>
      <c r="I16" s="119"/>
      <c r="J16" s="119"/>
      <c r="K16" s="120">
        <f>IF($C$4="Neattiecināmās izmaksas",IF('5a+c+n'!$Q16="N",'5a+c+n'!K16,0))</f>
        <v>0</v>
      </c>
      <c r="L16" s="82">
        <f>IF($C$4="Neattiecināmās izmaksas",IF('5a+c+n'!$Q16="N",'5a+c+n'!L16,0))</f>
        <v>0</v>
      </c>
      <c r="M16" s="119">
        <f>IF($C$4="Neattiecināmās izmaksas",IF('5a+c+n'!$Q16="N",'5a+c+n'!M16,0))</f>
        <v>0</v>
      </c>
      <c r="N16" s="119">
        <f>IF($C$4="Neattiecināmās izmaksas",IF('5a+c+n'!$Q16="N",'5a+c+n'!N16,0))</f>
        <v>0</v>
      </c>
      <c r="O16" s="119">
        <f>IF($C$4="Neattiecināmās izmaksas",IF('5a+c+n'!$Q16="N",'5a+c+n'!O16,0))</f>
        <v>0</v>
      </c>
      <c r="P16" s="120">
        <f>IF($C$4="Neattiecināmās izmaksas",IF('5a+c+n'!$Q16="N",'5a+c+n'!P16,0))</f>
        <v>0</v>
      </c>
    </row>
    <row r="17" spans="1:16" x14ac:dyDescent="0.2">
      <c r="A17" s="51">
        <f>IF(P17=0,0,IF(COUNTBLANK(P17)=1,0,COUNTA($P$14:P17)))</f>
        <v>0</v>
      </c>
      <c r="B17" s="24">
        <f>IF($C$4="Neattiecināmās izmaksas",IF('5a+c+n'!$Q17="N",'5a+c+n'!B17,0))</f>
        <v>0</v>
      </c>
      <c r="C17" s="24">
        <f>IF($C$4="Neattiecināmās izmaksas",IF('5a+c+n'!$Q17="N",'5a+c+n'!C17,0))</f>
        <v>0</v>
      </c>
      <c r="D17" s="24">
        <f>IF($C$4="Neattiecināmās izmaksas",IF('5a+c+n'!$Q17="N",'5a+c+n'!D17,0))</f>
        <v>0</v>
      </c>
      <c r="E17" s="46"/>
      <c r="F17" s="65"/>
      <c r="G17" s="119"/>
      <c r="H17" s="119">
        <f>IF($C$4="Neattiecināmās izmaksas",IF('5a+c+n'!$Q17="N",'5a+c+n'!H17,0))</f>
        <v>0</v>
      </c>
      <c r="I17" s="119"/>
      <c r="J17" s="119"/>
      <c r="K17" s="120">
        <f>IF($C$4="Neattiecināmās izmaksas",IF('5a+c+n'!$Q17="N",'5a+c+n'!K17,0))</f>
        <v>0</v>
      </c>
      <c r="L17" s="82">
        <f>IF($C$4="Neattiecināmās izmaksas",IF('5a+c+n'!$Q17="N",'5a+c+n'!L17,0))</f>
        <v>0</v>
      </c>
      <c r="M17" s="119">
        <f>IF($C$4="Neattiecināmās izmaksas",IF('5a+c+n'!$Q17="N",'5a+c+n'!M17,0))</f>
        <v>0</v>
      </c>
      <c r="N17" s="119">
        <f>IF($C$4="Neattiecināmās izmaksas",IF('5a+c+n'!$Q17="N",'5a+c+n'!N17,0))</f>
        <v>0</v>
      </c>
      <c r="O17" s="119">
        <f>IF($C$4="Neattiecināmās izmaksas",IF('5a+c+n'!$Q17="N",'5a+c+n'!O17,0))</f>
        <v>0</v>
      </c>
      <c r="P17" s="120">
        <f>IF($C$4="Neattiecināmās izmaksas",IF('5a+c+n'!$Q17="N",'5a+c+n'!P17,0))</f>
        <v>0</v>
      </c>
    </row>
    <row r="18" spans="1:16" x14ac:dyDescent="0.2">
      <c r="A18" s="51">
        <f>IF(P18=0,0,IF(COUNTBLANK(P18)=1,0,COUNTA($P$14:P18)))</f>
        <v>0</v>
      </c>
      <c r="B18" s="24">
        <f>IF($C$4="Neattiecināmās izmaksas",IF('5a+c+n'!$Q18="N",'5a+c+n'!B18,0))</f>
        <v>0</v>
      </c>
      <c r="C18" s="24">
        <f>IF($C$4="Neattiecināmās izmaksas",IF('5a+c+n'!$Q18="N",'5a+c+n'!C18,0))</f>
        <v>0</v>
      </c>
      <c r="D18" s="24">
        <f>IF($C$4="Neattiecināmās izmaksas",IF('5a+c+n'!$Q18="N",'5a+c+n'!D18,0))</f>
        <v>0</v>
      </c>
      <c r="E18" s="46"/>
      <c r="F18" s="65"/>
      <c r="G18" s="119"/>
      <c r="H18" s="119">
        <f>IF($C$4="Neattiecināmās izmaksas",IF('5a+c+n'!$Q18="N",'5a+c+n'!H18,0))</f>
        <v>0</v>
      </c>
      <c r="I18" s="119"/>
      <c r="J18" s="119"/>
      <c r="K18" s="120">
        <f>IF($C$4="Neattiecināmās izmaksas",IF('5a+c+n'!$Q18="N",'5a+c+n'!K18,0))</f>
        <v>0</v>
      </c>
      <c r="L18" s="82">
        <f>IF($C$4="Neattiecināmās izmaksas",IF('5a+c+n'!$Q18="N",'5a+c+n'!L18,0))</f>
        <v>0</v>
      </c>
      <c r="M18" s="119">
        <f>IF($C$4="Neattiecināmās izmaksas",IF('5a+c+n'!$Q18="N",'5a+c+n'!M18,0))</f>
        <v>0</v>
      </c>
      <c r="N18" s="119">
        <f>IF($C$4="Neattiecināmās izmaksas",IF('5a+c+n'!$Q18="N",'5a+c+n'!N18,0))</f>
        <v>0</v>
      </c>
      <c r="O18" s="119">
        <f>IF($C$4="Neattiecināmās izmaksas",IF('5a+c+n'!$Q18="N",'5a+c+n'!O18,0))</f>
        <v>0</v>
      </c>
      <c r="P18" s="120">
        <f>IF($C$4="Neattiecināmās izmaksas",IF('5a+c+n'!$Q18="N",'5a+c+n'!P18,0))</f>
        <v>0</v>
      </c>
    </row>
    <row r="19" spans="1:16" x14ac:dyDescent="0.2">
      <c r="A19" s="51">
        <f>IF(P19=0,0,IF(COUNTBLANK(P19)=1,0,COUNTA($P$14:P19)))</f>
        <v>0</v>
      </c>
      <c r="B19" s="24">
        <f>IF($C$4="Neattiecināmās izmaksas",IF('5a+c+n'!$Q19="N",'5a+c+n'!B19,0))</f>
        <v>0</v>
      </c>
      <c r="C19" s="24">
        <f>IF($C$4="Neattiecināmās izmaksas",IF('5a+c+n'!$Q19="N",'5a+c+n'!C19,0))</f>
        <v>0</v>
      </c>
      <c r="D19" s="24">
        <f>IF($C$4="Neattiecināmās izmaksas",IF('5a+c+n'!$Q19="N",'5a+c+n'!D19,0))</f>
        <v>0</v>
      </c>
      <c r="E19" s="46"/>
      <c r="F19" s="65"/>
      <c r="G19" s="119"/>
      <c r="H19" s="119">
        <f>IF($C$4="Neattiecināmās izmaksas",IF('5a+c+n'!$Q19="N",'5a+c+n'!H19,0))</f>
        <v>0</v>
      </c>
      <c r="I19" s="119"/>
      <c r="J19" s="119"/>
      <c r="K19" s="120">
        <f>IF($C$4="Neattiecināmās izmaksas",IF('5a+c+n'!$Q19="N",'5a+c+n'!K19,0))</f>
        <v>0</v>
      </c>
      <c r="L19" s="82">
        <f>IF($C$4="Neattiecināmās izmaksas",IF('5a+c+n'!$Q19="N",'5a+c+n'!L19,0))</f>
        <v>0</v>
      </c>
      <c r="M19" s="119">
        <f>IF($C$4="Neattiecināmās izmaksas",IF('5a+c+n'!$Q19="N",'5a+c+n'!M19,0))</f>
        <v>0</v>
      </c>
      <c r="N19" s="119">
        <f>IF($C$4="Neattiecināmās izmaksas",IF('5a+c+n'!$Q19="N",'5a+c+n'!N19,0))</f>
        <v>0</v>
      </c>
      <c r="O19" s="119">
        <f>IF($C$4="Neattiecināmās izmaksas",IF('5a+c+n'!$Q19="N",'5a+c+n'!O19,0))</f>
        <v>0</v>
      </c>
      <c r="P19" s="120">
        <f>IF($C$4="Neattiecināmās izmaksas",IF('5a+c+n'!$Q19="N",'5a+c+n'!P19,0))</f>
        <v>0</v>
      </c>
    </row>
    <row r="20" spans="1:16" x14ac:dyDescent="0.2">
      <c r="A20" s="51">
        <f>IF(P20=0,0,IF(COUNTBLANK(P20)=1,0,COUNTA($P$14:P20)))</f>
        <v>0</v>
      </c>
      <c r="B20" s="24">
        <f>IF($C$4="Neattiecināmās izmaksas",IF('5a+c+n'!$Q20="N",'5a+c+n'!B20,0))</f>
        <v>0</v>
      </c>
      <c r="C20" s="24">
        <f>IF($C$4="Neattiecināmās izmaksas",IF('5a+c+n'!$Q20="N",'5a+c+n'!C20,0))</f>
        <v>0</v>
      </c>
      <c r="D20" s="24">
        <f>IF($C$4="Neattiecināmās izmaksas",IF('5a+c+n'!$Q20="N",'5a+c+n'!D20,0))</f>
        <v>0</v>
      </c>
      <c r="E20" s="46"/>
      <c r="F20" s="65"/>
      <c r="G20" s="119"/>
      <c r="H20" s="119">
        <f>IF($C$4="Neattiecināmās izmaksas",IF('5a+c+n'!$Q20="N",'5a+c+n'!H20,0))</f>
        <v>0</v>
      </c>
      <c r="I20" s="119"/>
      <c r="J20" s="119"/>
      <c r="K20" s="120">
        <f>IF($C$4="Neattiecināmās izmaksas",IF('5a+c+n'!$Q20="N",'5a+c+n'!K20,0))</f>
        <v>0</v>
      </c>
      <c r="L20" s="82">
        <f>IF($C$4="Neattiecināmās izmaksas",IF('5a+c+n'!$Q20="N",'5a+c+n'!L20,0))</f>
        <v>0</v>
      </c>
      <c r="M20" s="119">
        <f>IF($C$4="Neattiecināmās izmaksas",IF('5a+c+n'!$Q20="N",'5a+c+n'!M20,0))</f>
        <v>0</v>
      </c>
      <c r="N20" s="119">
        <f>IF($C$4="Neattiecināmās izmaksas",IF('5a+c+n'!$Q20="N",'5a+c+n'!N20,0))</f>
        <v>0</v>
      </c>
      <c r="O20" s="119">
        <f>IF($C$4="Neattiecināmās izmaksas",IF('5a+c+n'!$Q20="N",'5a+c+n'!O20,0))</f>
        <v>0</v>
      </c>
      <c r="P20" s="120">
        <f>IF($C$4="Neattiecināmās izmaksas",IF('5a+c+n'!$Q20="N",'5a+c+n'!P20,0))</f>
        <v>0</v>
      </c>
    </row>
    <row r="21" spans="1:16" x14ac:dyDescent="0.2">
      <c r="A21" s="51">
        <f>IF(P21=0,0,IF(COUNTBLANK(P21)=1,0,COUNTA($P$14:P21)))</f>
        <v>0</v>
      </c>
      <c r="B21" s="24">
        <f>IF($C$4="Neattiecināmās izmaksas",IF('5a+c+n'!$Q21="N",'5a+c+n'!B21,0))</f>
        <v>0</v>
      </c>
      <c r="C21" s="24">
        <f>IF($C$4="Neattiecināmās izmaksas",IF('5a+c+n'!$Q21="N",'5a+c+n'!C21,0))</f>
        <v>0</v>
      </c>
      <c r="D21" s="24">
        <f>IF($C$4="Neattiecināmās izmaksas",IF('5a+c+n'!$Q21="N",'5a+c+n'!D21,0))</f>
        <v>0</v>
      </c>
      <c r="E21" s="46"/>
      <c r="F21" s="65"/>
      <c r="G21" s="119"/>
      <c r="H21" s="119">
        <f>IF($C$4="Neattiecināmās izmaksas",IF('5a+c+n'!$Q21="N",'5a+c+n'!H21,0))</f>
        <v>0</v>
      </c>
      <c r="I21" s="119"/>
      <c r="J21" s="119"/>
      <c r="K21" s="120">
        <f>IF($C$4="Neattiecināmās izmaksas",IF('5a+c+n'!$Q21="N",'5a+c+n'!K21,0))</f>
        <v>0</v>
      </c>
      <c r="L21" s="82">
        <f>IF($C$4="Neattiecināmās izmaksas",IF('5a+c+n'!$Q21="N",'5a+c+n'!L21,0))</f>
        <v>0</v>
      </c>
      <c r="M21" s="119">
        <f>IF($C$4="Neattiecināmās izmaksas",IF('5a+c+n'!$Q21="N",'5a+c+n'!M21,0))</f>
        <v>0</v>
      </c>
      <c r="N21" s="119">
        <f>IF($C$4="Neattiecināmās izmaksas",IF('5a+c+n'!$Q21="N",'5a+c+n'!N21,0))</f>
        <v>0</v>
      </c>
      <c r="O21" s="119">
        <f>IF($C$4="Neattiecināmās izmaksas",IF('5a+c+n'!$Q21="N",'5a+c+n'!O21,0))</f>
        <v>0</v>
      </c>
      <c r="P21" s="120">
        <f>IF($C$4="Neattiecināmās izmaksas",IF('5a+c+n'!$Q21="N",'5a+c+n'!P21,0))</f>
        <v>0</v>
      </c>
    </row>
    <row r="22" spans="1:16" x14ac:dyDescent="0.2">
      <c r="A22" s="51">
        <f>IF(P22=0,0,IF(COUNTBLANK(P22)=1,0,COUNTA($P$14:P22)))</f>
        <v>0</v>
      </c>
      <c r="B22" s="24">
        <f>IF($C$4="Neattiecināmās izmaksas",IF('5a+c+n'!$Q22="N",'5a+c+n'!B22,0))</f>
        <v>0</v>
      </c>
      <c r="C22" s="24">
        <f>IF($C$4="Neattiecināmās izmaksas",IF('5a+c+n'!$Q22="N",'5a+c+n'!C22,0))</f>
        <v>0</v>
      </c>
      <c r="D22" s="24">
        <f>IF($C$4="Neattiecināmās izmaksas",IF('5a+c+n'!$Q22="N",'5a+c+n'!D22,0))</f>
        <v>0</v>
      </c>
      <c r="E22" s="46"/>
      <c r="F22" s="65"/>
      <c r="G22" s="119"/>
      <c r="H22" s="119">
        <f>IF($C$4="Neattiecināmās izmaksas",IF('5a+c+n'!$Q22="N",'5a+c+n'!H22,0))</f>
        <v>0</v>
      </c>
      <c r="I22" s="119"/>
      <c r="J22" s="119"/>
      <c r="K22" s="120">
        <f>IF($C$4="Neattiecināmās izmaksas",IF('5a+c+n'!$Q22="N",'5a+c+n'!K22,0))</f>
        <v>0</v>
      </c>
      <c r="L22" s="82">
        <f>IF($C$4="Neattiecināmās izmaksas",IF('5a+c+n'!$Q22="N",'5a+c+n'!L22,0))</f>
        <v>0</v>
      </c>
      <c r="M22" s="119">
        <f>IF($C$4="Neattiecināmās izmaksas",IF('5a+c+n'!$Q22="N",'5a+c+n'!M22,0))</f>
        <v>0</v>
      </c>
      <c r="N22" s="119">
        <f>IF($C$4="Neattiecināmās izmaksas",IF('5a+c+n'!$Q22="N",'5a+c+n'!N22,0))</f>
        <v>0</v>
      </c>
      <c r="O22" s="119">
        <f>IF($C$4="Neattiecināmās izmaksas",IF('5a+c+n'!$Q22="N",'5a+c+n'!O22,0))</f>
        <v>0</v>
      </c>
      <c r="P22" s="120">
        <f>IF($C$4="Neattiecināmās izmaksas",IF('5a+c+n'!$Q22="N",'5a+c+n'!P22,0))</f>
        <v>0</v>
      </c>
    </row>
    <row r="23" spans="1:16" x14ac:dyDescent="0.2">
      <c r="A23" s="51">
        <f>IF(P23=0,0,IF(COUNTBLANK(P23)=1,0,COUNTA($P$14:P23)))</f>
        <v>0</v>
      </c>
      <c r="B23" s="24">
        <f>IF($C$4="Neattiecināmās izmaksas",IF('5a+c+n'!$Q23="N",'5a+c+n'!B23,0))</f>
        <v>0</v>
      </c>
      <c r="C23" s="24">
        <f>IF($C$4="Neattiecināmās izmaksas",IF('5a+c+n'!$Q23="N",'5a+c+n'!C23,0))</f>
        <v>0</v>
      </c>
      <c r="D23" s="24">
        <f>IF($C$4="Neattiecināmās izmaksas",IF('5a+c+n'!$Q23="N",'5a+c+n'!D23,0))</f>
        <v>0</v>
      </c>
      <c r="E23" s="46"/>
      <c r="F23" s="65"/>
      <c r="G23" s="119"/>
      <c r="H23" s="119">
        <f>IF($C$4="Neattiecināmās izmaksas",IF('5a+c+n'!$Q23="N",'5a+c+n'!H23,0))</f>
        <v>0</v>
      </c>
      <c r="I23" s="119"/>
      <c r="J23" s="119"/>
      <c r="K23" s="120">
        <f>IF($C$4="Neattiecināmās izmaksas",IF('5a+c+n'!$Q23="N",'5a+c+n'!K23,0))</f>
        <v>0</v>
      </c>
      <c r="L23" s="82">
        <f>IF($C$4="Neattiecināmās izmaksas",IF('5a+c+n'!$Q23="N",'5a+c+n'!L23,0))</f>
        <v>0</v>
      </c>
      <c r="M23" s="119">
        <f>IF($C$4="Neattiecināmās izmaksas",IF('5a+c+n'!$Q23="N",'5a+c+n'!M23,0))</f>
        <v>0</v>
      </c>
      <c r="N23" s="119">
        <f>IF($C$4="Neattiecināmās izmaksas",IF('5a+c+n'!$Q23="N",'5a+c+n'!N23,0))</f>
        <v>0</v>
      </c>
      <c r="O23" s="119">
        <f>IF($C$4="Neattiecināmās izmaksas",IF('5a+c+n'!$Q23="N",'5a+c+n'!O23,0))</f>
        <v>0</v>
      </c>
      <c r="P23" s="120">
        <f>IF($C$4="Neattiecināmās izmaksas",IF('5a+c+n'!$Q23="N",'5a+c+n'!P23,0))</f>
        <v>0</v>
      </c>
    </row>
    <row r="24" spans="1:16" x14ac:dyDescent="0.2">
      <c r="A24" s="51">
        <f>IF(P24=0,0,IF(COUNTBLANK(P24)=1,0,COUNTA($P$14:P24)))</f>
        <v>0</v>
      </c>
      <c r="B24" s="24">
        <f>IF($C$4="Neattiecināmās izmaksas",IF('5a+c+n'!$Q24="N",'5a+c+n'!B24,0))</f>
        <v>0</v>
      </c>
      <c r="C24" s="24">
        <f>IF($C$4="Neattiecināmās izmaksas",IF('5a+c+n'!$Q24="N",'5a+c+n'!C24,0))</f>
        <v>0</v>
      </c>
      <c r="D24" s="24">
        <f>IF($C$4="Neattiecināmās izmaksas",IF('5a+c+n'!$Q24="N",'5a+c+n'!D24,0))</f>
        <v>0</v>
      </c>
      <c r="E24" s="46"/>
      <c r="F24" s="65"/>
      <c r="G24" s="119"/>
      <c r="H24" s="119">
        <f>IF($C$4="Neattiecināmās izmaksas",IF('5a+c+n'!$Q24="N",'5a+c+n'!H24,0))</f>
        <v>0</v>
      </c>
      <c r="I24" s="119"/>
      <c r="J24" s="119"/>
      <c r="K24" s="120">
        <f>IF($C$4="Neattiecināmās izmaksas",IF('5a+c+n'!$Q24="N",'5a+c+n'!K24,0))</f>
        <v>0</v>
      </c>
      <c r="L24" s="82">
        <f>IF($C$4="Neattiecināmās izmaksas",IF('5a+c+n'!$Q24="N",'5a+c+n'!L24,0))</f>
        <v>0</v>
      </c>
      <c r="M24" s="119">
        <f>IF($C$4="Neattiecināmās izmaksas",IF('5a+c+n'!$Q24="N",'5a+c+n'!M24,0))</f>
        <v>0</v>
      </c>
      <c r="N24" s="119">
        <f>IF($C$4="Neattiecināmās izmaksas",IF('5a+c+n'!$Q24="N",'5a+c+n'!N24,0))</f>
        <v>0</v>
      </c>
      <c r="O24" s="119">
        <f>IF($C$4="Neattiecināmās izmaksas",IF('5a+c+n'!$Q24="N",'5a+c+n'!O24,0))</f>
        <v>0</v>
      </c>
      <c r="P24" s="120">
        <f>IF($C$4="Neattiecināmās izmaksas",IF('5a+c+n'!$Q24="N",'5a+c+n'!P24,0))</f>
        <v>0</v>
      </c>
    </row>
    <row r="25" spans="1:16" x14ac:dyDescent="0.2">
      <c r="A25" s="51">
        <f>IF(P25=0,0,IF(COUNTBLANK(P25)=1,0,COUNTA($P$14:P25)))</f>
        <v>0</v>
      </c>
      <c r="B25" s="24">
        <f>IF($C$4="Neattiecināmās izmaksas",IF('5a+c+n'!$Q25="N",'5a+c+n'!B25,0))</f>
        <v>0</v>
      </c>
      <c r="C25" s="24">
        <f>IF($C$4="Neattiecināmās izmaksas",IF('5a+c+n'!$Q25="N",'5a+c+n'!C25,0))</f>
        <v>0</v>
      </c>
      <c r="D25" s="24">
        <f>IF($C$4="Neattiecināmās izmaksas",IF('5a+c+n'!$Q25="N",'5a+c+n'!D25,0))</f>
        <v>0</v>
      </c>
      <c r="E25" s="46"/>
      <c r="F25" s="65"/>
      <c r="G25" s="119"/>
      <c r="H25" s="119">
        <f>IF($C$4="Neattiecināmās izmaksas",IF('5a+c+n'!$Q25="N",'5a+c+n'!H25,0))</f>
        <v>0</v>
      </c>
      <c r="I25" s="119"/>
      <c r="J25" s="119"/>
      <c r="K25" s="120">
        <f>IF($C$4="Neattiecināmās izmaksas",IF('5a+c+n'!$Q25="N",'5a+c+n'!K25,0))</f>
        <v>0</v>
      </c>
      <c r="L25" s="82">
        <f>IF($C$4="Neattiecināmās izmaksas",IF('5a+c+n'!$Q25="N",'5a+c+n'!L25,0))</f>
        <v>0</v>
      </c>
      <c r="M25" s="119">
        <f>IF($C$4="Neattiecināmās izmaksas",IF('5a+c+n'!$Q25="N",'5a+c+n'!M25,0))</f>
        <v>0</v>
      </c>
      <c r="N25" s="119">
        <f>IF($C$4="Neattiecināmās izmaksas",IF('5a+c+n'!$Q25="N",'5a+c+n'!N25,0))</f>
        <v>0</v>
      </c>
      <c r="O25" s="119">
        <f>IF($C$4="Neattiecināmās izmaksas",IF('5a+c+n'!$Q25="N",'5a+c+n'!O25,0))</f>
        <v>0</v>
      </c>
      <c r="P25" s="120">
        <f>IF($C$4="Neattiecināmās izmaksas",IF('5a+c+n'!$Q25="N",'5a+c+n'!P25,0))</f>
        <v>0</v>
      </c>
    </row>
    <row r="26" spans="1:16" x14ac:dyDescent="0.2">
      <c r="A26" s="51">
        <f>IF(P26=0,0,IF(COUNTBLANK(P26)=1,0,COUNTA($P$14:P26)))</f>
        <v>0</v>
      </c>
      <c r="B26" s="24">
        <f>IF($C$4="Neattiecināmās izmaksas",IF('5a+c+n'!$Q26="N",'5a+c+n'!B26,0))</f>
        <v>0</v>
      </c>
      <c r="C26" s="24">
        <f>IF($C$4="Neattiecināmās izmaksas",IF('5a+c+n'!$Q26="N",'5a+c+n'!C26,0))</f>
        <v>0</v>
      </c>
      <c r="D26" s="24">
        <f>IF($C$4="Neattiecināmās izmaksas",IF('5a+c+n'!$Q26="N",'5a+c+n'!D26,0))</f>
        <v>0</v>
      </c>
      <c r="E26" s="46"/>
      <c r="F26" s="65"/>
      <c r="G26" s="119"/>
      <c r="H26" s="119">
        <f>IF($C$4="Neattiecināmās izmaksas",IF('5a+c+n'!$Q26="N",'5a+c+n'!H26,0))</f>
        <v>0</v>
      </c>
      <c r="I26" s="119"/>
      <c r="J26" s="119"/>
      <c r="K26" s="120">
        <f>IF($C$4="Neattiecināmās izmaksas",IF('5a+c+n'!$Q26="N",'5a+c+n'!K26,0))</f>
        <v>0</v>
      </c>
      <c r="L26" s="82">
        <f>IF($C$4="Neattiecināmās izmaksas",IF('5a+c+n'!$Q26="N",'5a+c+n'!L26,0))</f>
        <v>0</v>
      </c>
      <c r="M26" s="119">
        <f>IF($C$4="Neattiecināmās izmaksas",IF('5a+c+n'!$Q26="N",'5a+c+n'!M26,0))</f>
        <v>0</v>
      </c>
      <c r="N26" s="119">
        <f>IF($C$4="Neattiecināmās izmaksas",IF('5a+c+n'!$Q26="N",'5a+c+n'!N26,0))</f>
        <v>0</v>
      </c>
      <c r="O26" s="119">
        <f>IF($C$4="Neattiecināmās izmaksas",IF('5a+c+n'!$Q26="N",'5a+c+n'!O26,0))</f>
        <v>0</v>
      </c>
      <c r="P26" s="120">
        <f>IF($C$4="Neattiecināmās izmaksas",IF('5a+c+n'!$Q26="N",'5a+c+n'!P26,0))</f>
        <v>0</v>
      </c>
    </row>
    <row r="27" spans="1:16" x14ac:dyDescent="0.2">
      <c r="A27" s="51">
        <f>IF(P27=0,0,IF(COUNTBLANK(P27)=1,0,COUNTA($P$14:P27)))</f>
        <v>0</v>
      </c>
      <c r="B27" s="24">
        <f>IF($C$4="Neattiecināmās izmaksas",IF('5a+c+n'!$Q27="N",'5a+c+n'!B27,0))</f>
        <v>0</v>
      </c>
      <c r="C27" s="24">
        <f>IF($C$4="Neattiecināmās izmaksas",IF('5a+c+n'!$Q27="N",'5a+c+n'!C27,0))</f>
        <v>0</v>
      </c>
      <c r="D27" s="24">
        <f>IF($C$4="Neattiecināmās izmaksas",IF('5a+c+n'!$Q27="N",'5a+c+n'!D27,0))</f>
        <v>0</v>
      </c>
      <c r="E27" s="46"/>
      <c r="F27" s="65"/>
      <c r="G27" s="119"/>
      <c r="H27" s="119">
        <f>IF($C$4="Neattiecināmās izmaksas",IF('5a+c+n'!$Q27="N",'5a+c+n'!H27,0))</f>
        <v>0</v>
      </c>
      <c r="I27" s="119"/>
      <c r="J27" s="119"/>
      <c r="K27" s="120">
        <f>IF($C$4="Neattiecināmās izmaksas",IF('5a+c+n'!$Q27="N",'5a+c+n'!K27,0))</f>
        <v>0</v>
      </c>
      <c r="L27" s="82">
        <f>IF($C$4="Neattiecināmās izmaksas",IF('5a+c+n'!$Q27="N",'5a+c+n'!L27,0))</f>
        <v>0</v>
      </c>
      <c r="M27" s="119">
        <f>IF($C$4="Neattiecināmās izmaksas",IF('5a+c+n'!$Q27="N",'5a+c+n'!M27,0))</f>
        <v>0</v>
      </c>
      <c r="N27" s="119">
        <f>IF($C$4="Neattiecināmās izmaksas",IF('5a+c+n'!$Q27="N",'5a+c+n'!N27,0))</f>
        <v>0</v>
      </c>
      <c r="O27" s="119">
        <f>IF($C$4="Neattiecināmās izmaksas",IF('5a+c+n'!$Q27="N",'5a+c+n'!O27,0))</f>
        <v>0</v>
      </c>
      <c r="P27" s="120">
        <f>IF($C$4="Neattiecināmās izmaksas",IF('5a+c+n'!$Q27="N",'5a+c+n'!P27,0))</f>
        <v>0</v>
      </c>
    </row>
    <row r="28" spans="1:16" ht="10.8" thickBot="1" x14ac:dyDescent="0.25">
      <c r="A28" s="51">
        <f>IF(P28=0,0,IF(COUNTBLANK(P28)=1,0,COUNTA($P$14:P28)))</f>
        <v>0</v>
      </c>
      <c r="B28" s="24">
        <f>IF($C$4="Neattiecināmās izmaksas",IF('5a+c+n'!$Q28="N",'5a+c+n'!B28,0))</f>
        <v>0</v>
      </c>
      <c r="C28" s="24">
        <f>IF($C$4="Neattiecināmās izmaksas",IF('5a+c+n'!$Q28="N",'5a+c+n'!C28,0))</f>
        <v>0</v>
      </c>
      <c r="D28" s="24">
        <f>IF($C$4="Neattiecināmās izmaksas",IF('5a+c+n'!$Q28="N",'5a+c+n'!D28,0))</f>
        <v>0</v>
      </c>
      <c r="E28" s="46"/>
      <c r="F28" s="65"/>
      <c r="G28" s="119"/>
      <c r="H28" s="119">
        <f>IF($C$4="Neattiecināmās izmaksas",IF('5a+c+n'!$Q28="N",'5a+c+n'!H28,0))</f>
        <v>0</v>
      </c>
      <c r="I28" s="119"/>
      <c r="J28" s="119"/>
      <c r="K28" s="120">
        <f>IF($C$4="Neattiecināmās izmaksas",IF('5a+c+n'!$Q28="N",'5a+c+n'!K28,0))</f>
        <v>0</v>
      </c>
      <c r="L28" s="82">
        <f>IF($C$4="Neattiecināmās izmaksas",IF('5a+c+n'!$Q28="N",'5a+c+n'!L28,0))</f>
        <v>0</v>
      </c>
      <c r="M28" s="119">
        <f>IF($C$4="Neattiecināmās izmaksas",IF('5a+c+n'!$Q28="N",'5a+c+n'!M28,0))</f>
        <v>0</v>
      </c>
      <c r="N28" s="119">
        <f>IF($C$4="Neattiecināmās izmaksas",IF('5a+c+n'!$Q28="N",'5a+c+n'!N28,0))</f>
        <v>0</v>
      </c>
      <c r="O28" s="119">
        <f>IF($C$4="Neattiecināmās izmaksas",IF('5a+c+n'!$Q28="N",'5a+c+n'!O28,0))</f>
        <v>0</v>
      </c>
      <c r="P28" s="120">
        <f>IF($C$4="Neattiecināmās izmaksas",IF('5a+c+n'!$Q28="N",'5a+c+n'!P28,0))</f>
        <v>0</v>
      </c>
    </row>
    <row r="29" spans="1:16" ht="12" customHeight="1" thickBot="1" x14ac:dyDescent="0.25">
      <c r="A29" s="317" t="s">
        <v>62</v>
      </c>
      <c r="B29" s="318"/>
      <c r="C29" s="318"/>
      <c r="D29" s="318"/>
      <c r="E29" s="318"/>
      <c r="F29" s="318"/>
      <c r="G29" s="318"/>
      <c r="H29" s="318"/>
      <c r="I29" s="318"/>
      <c r="J29" s="318"/>
      <c r="K29" s="319"/>
      <c r="L29" s="133">
        <f>SUM(L14:L28)</f>
        <v>0</v>
      </c>
      <c r="M29" s="134">
        <f>SUM(M14:M28)</f>
        <v>0</v>
      </c>
      <c r="N29" s="134">
        <f>SUM(N14:N28)</f>
        <v>0</v>
      </c>
      <c r="O29" s="134">
        <f>SUM(O14:O28)</f>
        <v>0</v>
      </c>
      <c r="P29" s="135">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320" t="str">
        <f>'Kops n'!C35:H35</f>
        <v>Gundega Ābelīte 28.03.2024</v>
      </c>
      <c r="D32" s="320"/>
      <c r="E32" s="320"/>
      <c r="F32" s="320"/>
      <c r="G32" s="320"/>
      <c r="H32" s="320"/>
      <c r="I32" s="16"/>
      <c r="J32" s="16"/>
      <c r="K32" s="16"/>
      <c r="L32" s="16"/>
      <c r="M32" s="16"/>
      <c r="N32" s="16"/>
      <c r="O32" s="16"/>
      <c r="P32" s="16"/>
    </row>
    <row r="33" spans="1:16" x14ac:dyDescent="0.2">
      <c r="A33" s="16"/>
      <c r="B33" s="16"/>
      <c r="C33" s="246" t="s">
        <v>15</v>
      </c>
      <c r="D33" s="246"/>
      <c r="E33" s="246"/>
      <c r="F33" s="246"/>
      <c r="G33" s="246"/>
      <c r="H33" s="24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62" t="str">
        <f>'Kops n'!A38:D38</f>
        <v>Tāme sastādīta 2024. gada 28. martā</v>
      </c>
      <c r="B35" s="263"/>
      <c r="C35" s="263"/>
      <c r="D35" s="26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320">
        <f>'Kops n'!C40:H40</f>
        <v>0</v>
      </c>
      <c r="D37" s="320"/>
      <c r="E37" s="320"/>
      <c r="F37" s="320"/>
      <c r="G37" s="320"/>
      <c r="H37" s="320"/>
      <c r="I37" s="16"/>
      <c r="J37" s="16"/>
      <c r="K37" s="16"/>
      <c r="L37" s="16"/>
      <c r="M37" s="16"/>
      <c r="N37" s="16"/>
      <c r="O37" s="16"/>
      <c r="P37" s="16"/>
    </row>
    <row r="38" spans="1:16" x14ac:dyDescent="0.2">
      <c r="A38" s="16"/>
      <c r="B38" s="16"/>
      <c r="C38" s="246" t="s">
        <v>15</v>
      </c>
      <c r="D38" s="246"/>
      <c r="E38" s="246"/>
      <c r="F38" s="246"/>
      <c r="G38" s="246"/>
      <c r="H38" s="24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5">
        <f>'Kops n'!C43</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C4:I4"/>
    <mergeCell ref="D5:L5"/>
    <mergeCell ref="D6:L6"/>
    <mergeCell ref="D8:L8"/>
    <mergeCell ref="A9:F9"/>
    <mergeCell ref="J9:M9"/>
    <mergeCell ref="N9:O9"/>
    <mergeCell ref="D7:L7"/>
    <mergeCell ref="C38:H38"/>
    <mergeCell ref="L12:P12"/>
    <mergeCell ref="A29:K29"/>
    <mergeCell ref="C32:H32"/>
    <mergeCell ref="C33:H33"/>
    <mergeCell ref="A35:D35"/>
    <mergeCell ref="C37:H37"/>
    <mergeCell ref="A12:A13"/>
    <mergeCell ref="B12:B13"/>
    <mergeCell ref="C12:C13"/>
    <mergeCell ref="D12:D13"/>
    <mergeCell ref="E12:E13"/>
    <mergeCell ref="F12:K12"/>
  </mergeCells>
  <conditionalFormatting sqref="A29:K29">
    <cfRule type="containsText" dxfId="161" priority="3"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160" priority="1" operator="equal">
      <formula>0</formula>
    </cfRule>
  </conditionalFormatting>
  <conditionalFormatting sqref="C2:I2 D5:L8 N9:O9 L29:P29 C32:H32 C37:H37 C40">
    <cfRule type="cellIs" dxfId="159"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Q42"/>
  <sheetViews>
    <sheetView topLeftCell="A12" zoomScaleNormal="100" workbookViewId="0">
      <selection activeCell="I15" sqref="I15:J2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6</v>
      </c>
      <c r="E1" s="22"/>
      <c r="F1" s="22"/>
      <c r="G1" s="22"/>
      <c r="H1" s="22"/>
      <c r="I1" s="22"/>
      <c r="J1" s="22"/>
      <c r="N1" s="26"/>
      <c r="O1" s="27"/>
      <c r="P1" s="28"/>
    </row>
    <row r="2" spans="1:17" x14ac:dyDescent="0.2">
      <c r="A2" s="29"/>
      <c r="B2" s="29"/>
      <c r="C2" s="332" t="s">
        <v>218</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179</v>
      </c>
      <c r="B9" s="329"/>
      <c r="C9" s="329"/>
      <c r="D9" s="329"/>
      <c r="E9" s="329"/>
      <c r="F9" s="329"/>
      <c r="G9" s="31"/>
      <c r="H9" s="31"/>
      <c r="I9" s="31"/>
      <c r="J9" s="330" t="s">
        <v>45</v>
      </c>
      <c r="K9" s="330"/>
      <c r="L9" s="330"/>
      <c r="M9" s="330"/>
      <c r="N9" s="331">
        <f>P30</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35"/>
      <c r="B13" s="336"/>
      <c r="C13" s="337"/>
      <c r="D13" s="338"/>
      <c r="E13" s="339"/>
      <c r="F13" s="191" t="s">
        <v>55</v>
      </c>
      <c r="G13" s="192" t="s">
        <v>56</v>
      </c>
      <c r="H13" s="192" t="s">
        <v>57</v>
      </c>
      <c r="I13" s="192" t="s">
        <v>58</v>
      </c>
      <c r="J13" s="192" t="s">
        <v>59</v>
      </c>
      <c r="K13" s="90" t="s">
        <v>60</v>
      </c>
      <c r="L13" s="191" t="s">
        <v>55</v>
      </c>
      <c r="M13" s="192" t="s">
        <v>57</v>
      </c>
      <c r="N13" s="192" t="s">
        <v>58</v>
      </c>
      <c r="O13" s="192" t="s">
        <v>59</v>
      </c>
      <c r="P13" s="90" t="s">
        <v>60</v>
      </c>
      <c r="Q13" s="60" t="s">
        <v>61</v>
      </c>
    </row>
    <row r="14" spans="1:17" x14ac:dyDescent="0.2">
      <c r="A14" s="201">
        <v>1</v>
      </c>
      <c r="B14" s="202"/>
      <c r="C14" s="203" t="s">
        <v>219</v>
      </c>
      <c r="D14" s="200"/>
      <c r="E14" s="204"/>
      <c r="F14" s="205"/>
      <c r="G14" s="206"/>
      <c r="H14" s="207">
        <f>F14*G14</f>
        <v>0</v>
      </c>
      <c r="I14" s="208"/>
      <c r="J14" s="208"/>
      <c r="K14" s="209">
        <f>SUM(H14:J14)</f>
        <v>0</v>
      </c>
      <c r="L14" s="210">
        <f>E14*F14</f>
        <v>0</v>
      </c>
      <c r="M14" s="207">
        <f>H14*E14</f>
        <v>0</v>
      </c>
      <c r="N14" s="207">
        <f>I14*E14</f>
        <v>0</v>
      </c>
      <c r="O14" s="207">
        <f>J14*E14</f>
        <v>0</v>
      </c>
      <c r="P14" s="211">
        <f>SUM(M14:O14)</f>
        <v>0</v>
      </c>
      <c r="Q14" s="61"/>
    </row>
    <row r="15" spans="1:17" ht="20.399999999999999" x14ac:dyDescent="0.2">
      <c r="A15" s="36">
        <v>2</v>
      </c>
      <c r="B15" s="24" t="s">
        <v>220</v>
      </c>
      <c r="C15" s="140" t="s">
        <v>221</v>
      </c>
      <c r="D15" s="141" t="s">
        <v>77</v>
      </c>
      <c r="E15" s="46">
        <v>25</v>
      </c>
      <c r="F15" s="65"/>
      <c r="G15" s="149"/>
      <c r="H15" s="111">
        <f>F15*G15</f>
        <v>0</v>
      </c>
      <c r="I15" s="151"/>
      <c r="J15" s="24"/>
      <c r="K15" s="115">
        <f t="shared" ref="K15:K29" si="0">SUM(H15:J15)</f>
        <v>0</v>
      </c>
      <c r="L15" s="41">
        <f t="shared" ref="L15:L29" si="1">E15*F15</f>
        <v>0</v>
      </c>
      <c r="M15" s="111">
        <f t="shared" ref="M15:M29" si="2">H15*E15</f>
        <v>0</v>
      </c>
      <c r="N15" s="111">
        <f t="shared" ref="N15:N29" si="3">I15*E15</f>
        <v>0</v>
      </c>
      <c r="O15" s="111">
        <f t="shared" ref="O15:O29" si="4">J15*E15</f>
        <v>0</v>
      </c>
      <c r="P15" s="112">
        <f t="shared" ref="P15:P29" si="5">SUM(M15:O15)</f>
        <v>0</v>
      </c>
      <c r="Q15" s="61" t="s">
        <v>47</v>
      </c>
    </row>
    <row r="16" spans="1:17" ht="20.399999999999999" x14ac:dyDescent="0.2">
      <c r="A16" s="36">
        <v>3</v>
      </c>
      <c r="B16" s="24"/>
      <c r="C16" s="156" t="s">
        <v>380</v>
      </c>
      <c r="D16" s="145"/>
      <c r="E16" s="46"/>
      <c r="F16" s="41"/>
      <c r="G16" s="149"/>
      <c r="H16" s="111">
        <f t="shared" ref="H16:H29" si="6">F16*G16</f>
        <v>0</v>
      </c>
      <c r="I16" s="151"/>
      <c r="J16" s="151"/>
      <c r="K16" s="115">
        <f t="shared" si="0"/>
        <v>0</v>
      </c>
      <c r="L16" s="41">
        <f t="shared" si="1"/>
        <v>0</v>
      </c>
      <c r="M16" s="111">
        <f t="shared" si="2"/>
        <v>0</v>
      </c>
      <c r="N16" s="111">
        <f t="shared" si="3"/>
        <v>0</v>
      </c>
      <c r="O16" s="111">
        <f t="shared" si="4"/>
        <v>0</v>
      </c>
      <c r="P16" s="112">
        <f t="shared" si="5"/>
        <v>0</v>
      </c>
      <c r="Q16" s="61"/>
    </row>
    <row r="17" spans="1:17" ht="20.399999999999999" x14ac:dyDescent="0.2">
      <c r="A17" s="36">
        <v>4</v>
      </c>
      <c r="B17" s="24" t="s">
        <v>220</v>
      </c>
      <c r="C17" s="140" t="s">
        <v>222</v>
      </c>
      <c r="D17" s="141" t="s">
        <v>112</v>
      </c>
      <c r="E17" s="224">
        <v>1052</v>
      </c>
      <c r="F17" s="154"/>
      <c r="G17" s="149"/>
      <c r="H17" s="111">
        <f t="shared" si="6"/>
        <v>0</v>
      </c>
      <c r="I17" s="151"/>
      <c r="J17" s="149"/>
      <c r="K17" s="115">
        <f t="shared" si="0"/>
        <v>0</v>
      </c>
      <c r="L17" s="41">
        <f t="shared" si="1"/>
        <v>0</v>
      </c>
      <c r="M17" s="111">
        <f t="shared" si="2"/>
        <v>0</v>
      </c>
      <c r="N17" s="111">
        <f t="shared" si="3"/>
        <v>0</v>
      </c>
      <c r="O17" s="111">
        <f t="shared" si="4"/>
        <v>0</v>
      </c>
      <c r="P17" s="112">
        <f t="shared" si="5"/>
        <v>0</v>
      </c>
      <c r="Q17" s="61" t="s">
        <v>46</v>
      </c>
    </row>
    <row r="18" spans="1:17" ht="20.399999999999999" x14ac:dyDescent="0.2">
      <c r="A18" s="36">
        <v>5</v>
      </c>
      <c r="B18" s="24" t="s">
        <v>220</v>
      </c>
      <c r="C18" s="140" t="s">
        <v>223</v>
      </c>
      <c r="D18" s="141" t="s">
        <v>112</v>
      </c>
      <c r="E18" s="224">
        <v>1052</v>
      </c>
      <c r="F18" s="154"/>
      <c r="G18" s="149"/>
      <c r="H18" s="111">
        <f t="shared" si="6"/>
        <v>0</v>
      </c>
      <c r="I18" s="151"/>
      <c r="J18" s="149"/>
      <c r="K18" s="115">
        <f t="shared" si="0"/>
        <v>0</v>
      </c>
      <c r="L18" s="41">
        <f t="shared" si="1"/>
        <v>0</v>
      </c>
      <c r="M18" s="111">
        <f t="shared" si="2"/>
        <v>0</v>
      </c>
      <c r="N18" s="111">
        <f t="shared" si="3"/>
        <v>0</v>
      </c>
      <c r="O18" s="111">
        <f t="shared" si="4"/>
        <v>0</v>
      </c>
      <c r="P18" s="112">
        <f t="shared" si="5"/>
        <v>0</v>
      </c>
      <c r="Q18" s="61" t="s">
        <v>46</v>
      </c>
    </row>
    <row r="19" spans="1:17" ht="40.799999999999997" x14ac:dyDescent="0.2">
      <c r="A19" s="36">
        <v>6</v>
      </c>
      <c r="B19" s="24" t="s">
        <v>220</v>
      </c>
      <c r="C19" s="140" t="s">
        <v>224</v>
      </c>
      <c r="D19" s="141" t="s">
        <v>112</v>
      </c>
      <c r="E19" s="224">
        <v>1104.6000000000001</v>
      </c>
      <c r="F19" s="154"/>
      <c r="G19" s="149"/>
      <c r="H19" s="111">
        <f t="shared" si="6"/>
        <v>0</v>
      </c>
      <c r="I19" s="151"/>
      <c r="J19" s="149"/>
      <c r="K19" s="115">
        <f t="shared" si="0"/>
        <v>0</v>
      </c>
      <c r="L19" s="41">
        <f t="shared" si="1"/>
        <v>0</v>
      </c>
      <c r="M19" s="111">
        <f t="shared" si="2"/>
        <v>0</v>
      </c>
      <c r="N19" s="111">
        <f t="shared" si="3"/>
        <v>0</v>
      </c>
      <c r="O19" s="111">
        <f t="shared" si="4"/>
        <v>0</v>
      </c>
      <c r="P19" s="112">
        <f t="shared" si="5"/>
        <v>0</v>
      </c>
      <c r="Q19" s="61" t="s">
        <v>46</v>
      </c>
    </row>
    <row r="20" spans="1:17" ht="20.399999999999999" x14ac:dyDescent="0.2">
      <c r="A20" s="36">
        <v>7</v>
      </c>
      <c r="B20" s="24" t="s">
        <v>220</v>
      </c>
      <c r="C20" s="40" t="s">
        <v>225</v>
      </c>
      <c r="D20" s="145" t="s">
        <v>75</v>
      </c>
      <c r="E20" s="46">
        <v>231.00000000000003</v>
      </c>
      <c r="F20" s="65"/>
      <c r="G20" s="149"/>
      <c r="H20" s="111">
        <f t="shared" si="6"/>
        <v>0</v>
      </c>
      <c r="I20" s="151"/>
      <c r="J20" s="151"/>
      <c r="K20" s="115">
        <f t="shared" si="0"/>
        <v>0</v>
      </c>
      <c r="L20" s="41">
        <f t="shared" si="1"/>
        <v>0</v>
      </c>
      <c r="M20" s="111">
        <f t="shared" si="2"/>
        <v>0</v>
      </c>
      <c r="N20" s="111">
        <f t="shared" si="3"/>
        <v>0</v>
      </c>
      <c r="O20" s="111">
        <f t="shared" si="4"/>
        <v>0</v>
      </c>
      <c r="P20" s="112">
        <f t="shared" si="5"/>
        <v>0</v>
      </c>
      <c r="Q20" s="61" t="s">
        <v>46</v>
      </c>
    </row>
    <row r="21" spans="1:17" ht="20.399999999999999" x14ac:dyDescent="0.2">
      <c r="A21" s="36">
        <v>8</v>
      </c>
      <c r="B21" s="164"/>
      <c r="C21" s="165" t="s">
        <v>226</v>
      </c>
      <c r="D21" s="141"/>
      <c r="E21" s="234"/>
      <c r="F21" s="41"/>
      <c r="G21" s="138"/>
      <c r="H21" s="111">
        <f t="shared" si="6"/>
        <v>0</v>
      </c>
      <c r="I21" s="138"/>
      <c r="J21" s="138"/>
      <c r="K21" s="115">
        <f t="shared" si="0"/>
        <v>0</v>
      </c>
      <c r="L21" s="41">
        <f t="shared" si="1"/>
        <v>0</v>
      </c>
      <c r="M21" s="111">
        <f t="shared" si="2"/>
        <v>0</v>
      </c>
      <c r="N21" s="111">
        <f t="shared" si="3"/>
        <v>0</v>
      </c>
      <c r="O21" s="111">
        <f t="shared" si="4"/>
        <v>0</v>
      </c>
      <c r="P21" s="112">
        <f t="shared" si="5"/>
        <v>0</v>
      </c>
      <c r="Q21" s="61" t="s">
        <v>235</v>
      </c>
    </row>
    <row r="22" spans="1:17" ht="22.5" customHeight="1" x14ac:dyDescent="0.2">
      <c r="A22" s="36">
        <v>9</v>
      </c>
      <c r="B22" s="24" t="s">
        <v>220</v>
      </c>
      <c r="C22" s="140" t="s">
        <v>227</v>
      </c>
      <c r="D22" s="141" t="s">
        <v>75</v>
      </c>
      <c r="E22" s="224">
        <v>144.10000000000002</v>
      </c>
      <c r="F22" s="154"/>
      <c r="G22" s="149"/>
      <c r="H22" s="111">
        <f t="shared" si="6"/>
        <v>0</v>
      </c>
      <c r="I22" s="149"/>
      <c r="J22" s="149"/>
      <c r="K22" s="115">
        <f t="shared" si="0"/>
        <v>0</v>
      </c>
      <c r="L22" s="41">
        <f t="shared" si="1"/>
        <v>0</v>
      </c>
      <c r="M22" s="111">
        <f t="shared" si="2"/>
        <v>0</v>
      </c>
      <c r="N22" s="111">
        <f t="shared" si="3"/>
        <v>0</v>
      </c>
      <c r="O22" s="111">
        <f t="shared" si="4"/>
        <v>0</v>
      </c>
      <c r="P22" s="112">
        <f t="shared" si="5"/>
        <v>0</v>
      </c>
      <c r="Q22" s="61" t="s">
        <v>46</v>
      </c>
    </row>
    <row r="23" spans="1:17" ht="20.399999999999999" x14ac:dyDescent="0.2">
      <c r="A23" s="36">
        <v>10</v>
      </c>
      <c r="B23" s="24" t="s">
        <v>220</v>
      </c>
      <c r="C23" s="140" t="s">
        <v>229</v>
      </c>
      <c r="D23" s="141" t="s">
        <v>112</v>
      </c>
      <c r="E23" s="224">
        <v>86.460000000000008</v>
      </c>
      <c r="F23" s="154"/>
      <c r="G23" s="149"/>
      <c r="H23" s="111">
        <f t="shared" si="6"/>
        <v>0</v>
      </c>
      <c r="I23" s="149"/>
      <c r="J23" s="149"/>
      <c r="K23" s="115">
        <f t="shared" si="0"/>
        <v>0</v>
      </c>
      <c r="L23" s="41">
        <f t="shared" si="1"/>
        <v>0</v>
      </c>
      <c r="M23" s="111">
        <f t="shared" si="2"/>
        <v>0</v>
      </c>
      <c r="N23" s="111">
        <f t="shared" si="3"/>
        <v>0</v>
      </c>
      <c r="O23" s="111">
        <f t="shared" si="4"/>
        <v>0</v>
      </c>
      <c r="P23" s="112">
        <f t="shared" si="5"/>
        <v>0</v>
      </c>
      <c r="Q23" s="61" t="s">
        <v>46</v>
      </c>
    </row>
    <row r="24" spans="1:17" x14ac:dyDescent="0.2">
      <c r="A24" s="36">
        <v>11</v>
      </c>
      <c r="B24" s="24"/>
      <c r="C24" s="156" t="s">
        <v>230</v>
      </c>
      <c r="D24" s="145"/>
      <c r="E24" s="46"/>
      <c r="F24" s="41"/>
      <c r="G24" s="149"/>
      <c r="H24" s="111">
        <f t="shared" si="6"/>
        <v>0</v>
      </c>
      <c r="I24" s="151"/>
      <c r="J24" s="151"/>
      <c r="K24" s="115">
        <f t="shared" si="0"/>
        <v>0</v>
      </c>
      <c r="L24" s="41">
        <f t="shared" si="1"/>
        <v>0</v>
      </c>
      <c r="M24" s="111">
        <f t="shared" si="2"/>
        <v>0</v>
      </c>
      <c r="N24" s="111">
        <f t="shared" si="3"/>
        <v>0</v>
      </c>
      <c r="O24" s="111">
        <f t="shared" si="4"/>
        <v>0</v>
      </c>
      <c r="P24" s="112">
        <f t="shared" si="5"/>
        <v>0</v>
      </c>
      <c r="Q24" s="61"/>
    </row>
    <row r="25" spans="1:17" ht="20.399999999999999" x14ac:dyDescent="0.2">
      <c r="A25" s="36">
        <v>12</v>
      </c>
      <c r="B25" s="24" t="s">
        <v>220</v>
      </c>
      <c r="C25" s="140" t="s">
        <v>231</v>
      </c>
      <c r="D25" s="141" t="s">
        <v>77</v>
      </c>
      <c r="E25" s="46">
        <v>2</v>
      </c>
      <c r="F25" s="65"/>
      <c r="G25" s="149"/>
      <c r="H25" s="111">
        <f t="shared" si="6"/>
        <v>0</v>
      </c>
      <c r="I25" s="151"/>
      <c r="J25" s="151"/>
      <c r="K25" s="115">
        <f t="shared" si="0"/>
        <v>0</v>
      </c>
      <c r="L25" s="41">
        <f t="shared" si="1"/>
        <v>0</v>
      </c>
      <c r="M25" s="111">
        <f t="shared" si="2"/>
        <v>0</v>
      </c>
      <c r="N25" s="111">
        <f t="shared" si="3"/>
        <v>0</v>
      </c>
      <c r="O25" s="111">
        <f t="shared" si="4"/>
        <v>0</v>
      </c>
      <c r="P25" s="112">
        <f t="shared" si="5"/>
        <v>0</v>
      </c>
      <c r="Q25" s="61" t="s">
        <v>46</v>
      </c>
    </row>
    <row r="26" spans="1:17" x14ac:dyDescent="0.2">
      <c r="A26" s="36">
        <v>13</v>
      </c>
      <c r="B26" s="24"/>
      <c r="C26" s="156" t="s">
        <v>168</v>
      </c>
      <c r="D26" s="145"/>
      <c r="E26" s="46"/>
      <c r="F26" s="41"/>
      <c r="G26" s="149"/>
      <c r="H26" s="111">
        <f t="shared" si="6"/>
        <v>0</v>
      </c>
      <c r="I26" s="151"/>
      <c r="J26" s="151"/>
      <c r="K26" s="115">
        <f t="shared" si="0"/>
        <v>0</v>
      </c>
      <c r="L26" s="41">
        <f t="shared" si="1"/>
        <v>0</v>
      </c>
      <c r="M26" s="111">
        <f t="shared" si="2"/>
        <v>0</v>
      </c>
      <c r="N26" s="111">
        <f t="shared" si="3"/>
        <v>0</v>
      </c>
      <c r="O26" s="111">
        <f t="shared" si="4"/>
        <v>0</v>
      </c>
      <c r="P26" s="112">
        <f t="shared" si="5"/>
        <v>0</v>
      </c>
      <c r="Q26" s="61"/>
    </row>
    <row r="27" spans="1:17" ht="20.399999999999999" x14ac:dyDescent="0.2">
      <c r="A27" s="36">
        <v>14</v>
      </c>
      <c r="B27" s="24" t="s">
        <v>220</v>
      </c>
      <c r="C27" s="140" t="s">
        <v>232</v>
      </c>
      <c r="D27" s="141" t="s">
        <v>77</v>
      </c>
      <c r="E27" s="235">
        <v>25</v>
      </c>
      <c r="F27" s="65"/>
      <c r="G27" s="138"/>
      <c r="H27" s="111">
        <f t="shared" si="6"/>
        <v>0</v>
      </c>
      <c r="I27" s="24"/>
      <c r="J27" s="24"/>
      <c r="K27" s="115">
        <f t="shared" si="0"/>
        <v>0</v>
      </c>
      <c r="L27" s="41">
        <f t="shared" si="1"/>
        <v>0</v>
      </c>
      <c r="M27" s="111">
        <f t="shared" si="2"/>
        <v>0</v>
      </c>
      <c r="N27" s="111">
        <f t="shared" si="3"/>
        <v>0</v>
      </c>
      <c r="O27" s="111">
        <f t="shared" si="4"/>
        <v>0</v>
      </c>
      <c r="P27" s="112">
        <f t="shared" si="5"/>
        <v>0</v>
      </c>
      <c r="Q27" s="166" t="s">
        <v>46</v>
      </c>
    </row>
    <row r="28" spans="1:17" ht="20.399999999999999" x14ac:dyDescent="0.2">
      <c r="A28" s="36">
        <v>15</v>
      </c>
      <c r="B28" s="24" t="s">
        <v>220</v>
      </c>
      <c r="C28" s="40" t="s">
        <v>233</v>
      </c>
      <c r="D28" s="24" t="s">
        <v>77</v>
      </c>
      <c r="E28" s="46">
        <v>1</v>
      </c>
      <c r="F28" s="65"/>
      <c r="G28" s="149"/>
      <c r="H28" s="111">
        <f t="shared" si="6"/>
        <v>0</v>
      </c>
      <c r="I28" s="151"/>
      <c r="J28" s="151"/>
      <c r="K28" s="115">
        <f t="shared" si="0"/>
        <v>0</v>
      </c>
      <c r="L28" s="41">
        <f t="shared" si="1"/>
        <v>0</v>
      </c>
      <c r="M28" s="111">
        <f t="shared" si="2"/>
        <v>0</v>
      </c>
      <c r="N28" s="111">
        <f t="shared" si="3"/>
        <v>0</v>
      </c>
      <c r="O28" s="111">
        <f t="shared" si="4"/>
        <v>0</v>
      </c>
      <c r="P28" s="112">
        <f t="shared" si="5"/>
        <v>0</v>
      </c>
      <c r="Q28" s="61" t="s">
        <v>46</v>
      </c>
    </row>
    <row r="29" spans="1:17" ht="20.399999999999999" x14ac:dyDescent="0.2">
      <c r="A29" s="36">
        <v>16</v>
      </c>
      <c r="B29" s="24" t="s">
        <v>220</v>
      </c>
      <c r="C29" s="40" t="s">
        <v>234</v>
      </c>
      <c r="D29" s="24" t="s">
        <v>77</v>
      </c>
      <c r="E29" s="46">
        <v>1</v>
      </c>
      <c r="F29" s="65"/>
      <c r="G29" s="149"/>
      <c r="H29" s="111">
        <f t="shared" si="6"/>
        <v>0</v>
      </c>
      <c r="I29" s="151"/>
      <c r="J29" s="151"/>
      <c r="K29" s="115">
        <f t="shared" si="0"/>
        <v>0</v>
      </c>
      <c r="L29" s="41">
        <f t="shared" si="1"/>
        <v>0</v>
      </c>
      <c r="M29" s="111">
        <f t="shared" si="2"/>
        <v>0</v>
      </c>
      <c r="N29" s="111">
        <f t="shared" si="3"/>
        <v>0</v>
      </c>
      <c r="O29" s="111">
        <f t="shared" si="4"/>
        <v>0</v>
      </c>
      <c r="P29" s="112">
        <f t="shared" si="5"/>
        <v>0</v>
      </c>
      <c r="Q29" s="61" t="s">
        <v>47</v>
      </c>
    </row>
    <row r="30" spans="1:17" ht="12" customHeight="1" thickBot="1" x14ac:dyDescent="0.25">
      <c r="A30" s="317" t="s">
        <v>62</v>
      </c>
      <c r="B30" s="318"/>
      <c r="C30" s="318"/>
      <c r="D30" s="318"/>
      <c r="E30" s="318"/>
      <c r="F30" s="318"/>
      <c r="G30" s="318"/>
      <c r="H30" s="318"/>
      <c r="I30" s="318"/>
      <c r="J30" s="318"/>
      <c r="K30" s="319"/>
      <c r="L30" s="130">
        <f>SUM(L14:L29)</f>
        <v>0</v>
      </c>
      <c r="M30" s="131">
        <f>SUM(M14:M29)</f>
        <v>0</v>
      </c>
      <c r="N30" s="131">
        <f>SUM(N14:N29)</f>
        <v>0</v>
      </c>
      <c r="O30" s="131">
        <f>SUM(O14:O29)</f>
        <v>0</v>
      </c>
      <c r="P30" s="132">
        <f>SUM(P14:P29)</f>
        <v>0</v>
      </c>
    </row>
    <row r="31" spans="1:17" x14ac:dyDescent="0.2">
      <c r="A31" s="16"/>
      <c r="B31" s="16"/>
      <c r="C31" s="16"/>
      <c r="D31" s="16"/>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14</v>
      </c>
      <c r="B33" s="16"/>
      <c r="C33" s="320" t="str">
        <f>'Kops n'!C35:H35</f>
        <v>Gundega Ābelīte 28.03.2024</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2" t="str">
        <f>'Kops n'!A38:D38</f>
        <v>Tāme sastādīta 2024. gada 28. martā</v>
      </c>
      <c r="B36" s="263"/>
      <c r="C36" s="263"/>
      <c r="D36" s="26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0">
        <f>'Kops n'!C40:H40</f>
        <v>0</v>
      </c>
      <c r="D38" s="320"/>
      <c r="E38" s="320"/>
      <c r="F38" s="320"/>
      <c r="G38" s="320"/>
      <c r="H38" s="320"/>
      <c r="I38" s="16"/>
      <c r="J38" s="16"/>
      <c r="K38" s="16"/>
      <c r="L38" s="16"/>
      <c r="M38" s="16"/>
      <c r="N38" s="16"/>
      <c r="O38" s="16"/>
      <c r="P38" s="16"/>
    </row>
    <row r="39" spans="1:16" x14ac:dyDescent="0.2">
      <c r="A39" s="16"/>
      <c r="B39" s="16"/>
      <c r="C39" s="246" t="s">
        <v>15</v>
      </c>
      <c r="D39" s="246"/>
      <c r="E39" s="246"/>
      <c r="F39" s="246"/>
      <c r="G39" s="246"/>
      <c r="H39" s="24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5">
        <f>'Kops n'!C43</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A36:D36"/>
    <mergeCell ref="C38:H38"/>
  </mergeCells>
  <phoneticPr fontId="14" type="noConversion"/>
  <conditionalFormatting sqref="A14:B29 I14:J29 Q14:Q29 C20:C23 F21:G25">
    <cfRule type="cellIs" dxfId="158" priority="29" operator="equal">
      <formula>0</formula>
    </cfRule>
  </conditionalFormatting>
  <conditionalFormatting sqref="A9:F9">
    <cfRule type="containsText" dxfId="157" priority="17"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156" priority="23" operator="containsText" text="Tiešās izmaksas kopā, t. sk. darba devēja sociālais nodoklis __.__% ">
      <formula>NOT(ISERROR(SEARCH("Tiešās izmaksas kopā, t. sk. darba devēja sociālais nodoklis __.__% ",A30)))</formula>
    </cfRule>
  </conditionalFormatting>
  <conditionalFormatting sqref="C24:E24 C26:E26">
    <cfRule type="cellIs" dxfId="155" priority="15" operator="equal">
      <formula>0</formula>
    </cfRule>
  </conditionalFormatting>
  <conditionalFormatting sqref="C33:H33">
    <cfRule type="cellIs" dxfId="154" priority="32" operator="equal">
      <formula>0</formula>
    </cfRule>
  </conditionalFormatting>
  <conditionalFormatting sqref="C38:H38">
    <cfRule type="cellIs" dxfId="153" priority="33" operator="equal">
      <formula>0</formula>
    </cfRule>
  </conditionalFormatting>
  <conditionalFormatting sqref="C2:I2">
    <cfRule type="cellIs" dxfId="152" priority="18" operator="equal">
      <formula>0</formula>
    </cfRule>
  </conditionalFormatting>
  <conditionalFormatting sqref="C4:I4">
    <cfRule type="cellIs" dxfId="151" priority="30" operator="equal">
      <formula>0</formula>
    </cfRule>
  </conditionalFormatting>
  <conditionalFormatting sqref="D1">
    <cfRule type="cellIs" dxfId="150" priority="25" operator="equal">
      <formula>0</formula>
    </cfRule>
  </conditionalFormatting>
  <conditionalFormatting sqref="D21:E23">
    <cfRule type="cellIs" dxfId="149" priority="4" operator="equal">
      <formula>0</formula>
    </cfRule>
  </conditionalFormatting>
  <conditionalFormatting sqref="D20:F20">
    <cfRule type="cellIs" dxfId="148" priority="8" operator="equal">
      <formula>0</formula>
    </cfRule>
  </conditionalFormatting>
  <conditionalFormatting sqref="D5:L8 H14:H29 K14:P29">
    <cfRule type="cellIs" dxfId="147" priority="26" operator="equal">
      <formula>0</formula>
    </cfRule>
  </conditionalFormatting>
  <conditionalFormatting sqref="E15:F15">
    <cfRule type="cellIs" dxfId="146" priority="16" operator="equal">
      <formula>0</formula>
    </cfRule>
  </conditionalFormatting>
  <conditionalFormatting sqref="E25:F25">
    <cfRule type="cellIs" dxfId="145" priority="7" operator="equal">
      <formula>0</formula>
    </cfRule>
  </conditionalFormatting>
  <conditionalFormatting sqref="E27:G27">
    <cfRule type="cellIs" dxfId="144" priority="13" operator="equal">
      <formula>0</formula>
    </cfRule>
  </conditionalFormatting>
  <conditionalFormatting sqref="F14:F15 G14:G20 C16:F19 C28:G29">
    <cfRule type="cellIs" dxfId="143" priority="11" operator="equal">
      <formula>0</formula>
    </cfRule>
  </conditionalFormatting>
  <conditionalFormatting sqref="F26:F27">
    <cfRule type="cellIs" dxfId="142" priority="6" operator="equal">
      <formula>0</formula>
    </cfRule>
  </conditionalFormatting>
  <conditionalFormatting sqref="G26">
    <cfRule type="cellIs" dxfId="141" priority="5" operator="equal">
      <formula>0</formula>
    </cfRule>
  </conditionalFormatting>
  <conditionalFormatting sqref="L30:P30">
    <cfRule type="cellIs" dxfId="140" priority="31" operator="equal">
      <formula>0</formula>
    </cfRule>
  </conditionalFormatting>
  <conditionalFormatting sqref="N9:O9">
    <cfRule type="cellIs" dxfId="139" priority="41" operator="equal">
      <formula>0</formula>
    </cfRule>
  </conditionalFormatting>
  <dataValidations count="1">
    <dataValidation type="list" allowBlank="1" showInputMessage="1" showErrorMessage="1" sqref="Q14:Q29">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5" operator="containsText" id="{B8C534A8-1389-4FB7-AB9D-1716933C5704}">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34" operator="containsText" id="{CE152A0A-42AE-4275-9336-5D218AD53D74}">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47" t="s">
        <v>1</v>
      </c>
      <c r="C4" s="247"/>
    </row>
    <row r="5" spans="1:3" x14ac:dyDescent="0.2">
      <c r="A5" s="2"/>
      <c r="B5" s="2"/>
      <c r="C5" s="2"/>
    </row>
    <row r="6" spans="1:3" x14ac:dyDescent="0.2">
      <c r="C6" s="4" t="s">
        <v>2</v>
      </c>
    </row>
    <row r="8" spans="1:3" x14ac:dyDescent="0.2">
      <c r="B8" s="248" t="s">
        <v>3</v>
      </c>
      <c r="C8" s="248"/>
    </row>
    <row r="11" spans="1:3" x14ac:dyDescent="0.2">
      <c r="B11" s="2" t="s">
        <v>4</v>
      </c>
    </row>
    <row r="12" spans="1:3" x14ac:dyDescent="0.2">
      <c r="B12" s="55" t="s">
        <v>18</v>
      </c>
    </row>
    <row r="13" spans="1:3" x14ac:dyDescent="0.2">
      <c r="A13" s="4" t="s">
        <v>5</v>
      </c>
      <c r="B13" s="259" t="str">
        <f>'Kopt a '!B13:C13</f>
        <v>Daudzīvokļu dzīvojamā ēka</v>
      </c>
      <c r="C13" s="259"/>
    </row>
    <row r="14" spans="1:3" x14ac:dyDescent="0.2">
      <c r="A14" s="4" t="s">
        <v>6</v>
      </c>
      <c r="B14" s="260" t="str">
        <f>'Kopt a '!B14:C14</f>
        <v>Daudzdzīvokļu dzīvojamās ēkas energoefektivitātes paaugstināšana</v>
      </c>
      <c r="C14" s="260"/>
    </row>
    <row r="15" spans="1:3" x14ac:dyDescent="0.2">
      <c r="A15" s="4" t="s">
        <v>7</v>
      </c>
      <c r="B15" s="260" t="str">
        <f>'Kopt a '!B15:C15</f>
        <v>Kurzemes iela 3, Tukums, Tukuma novads, LV-3101</v>
      </c>
      <c r="C15" s="260"/>
    </row>
    <row r="16" spans="1:3" x14ac:dyDescent="0.2">
      <c r="A16" s="4" t="s">
        <v>8</v>
      </c>
      <c r="B16" s="261" t="str">
        <f>'Kopt a '!B16:C16</f>
        <v>22062023/K-3</v>
      </c>
      <c r="C16" s="261"/>
    </row>
    <row r="17" spans="1:3" ht="10.8" thickBot="1" x14ac:dyDescent="0.25"/>
    <row r="18" spans="1:3" x14ac:dyDescent="0.2">
      <c r="A18" s="5" t="s">
        <v>9</v>
      </c>
      <c r="B18" s="6" t="s">
        <v>10</v>
      </c>
      <c r="C18" s="7" t="s">
        <v>11</v>
      </c>
    </row>
    <row r="19" spans="1:3" x14ac:dyDescent="0.2">
      <c r="A19" s="51">
        <f>'Kopt a+c+n'!A19</f>
        <v>1</v>
      </c>
      <c r="B19" s="77" t="str">
        <f>'Kopt a+c+n'!B19</f>
        <v>Kopsavilkums</v>
      </c>
      <c r="C19" s="105">
        <f>'Kops c'!E30</f>
        <v>0</v>
      </c>
    </row>
    <row r="20" spans="1:3" x14ac:dyDescent="0.2">
      <c r="A20" s="10"/>
      <c r="B20" s="11"/>
      <c r="C20" s="105"/>
    </row>
    <row r="21" spans="1:3" x14ac:dyDescent="0.2">
      <c r="A21" s="8"/>
      <c r="B21" s="9"/>
      <c r="C21" s="105"/>
    </row>
    <row r="22" spans="1:3" x14ac:dyDescent="0.2">
      <c r="A22" s="8"/>
      <c r="B22" s="9"/>
      <c r="C22" s="105"/>
    </row>
    <row r="23" spans="1:3" x14ac:dyDescent="0.2">
      <c r="A23" s="8"/>
      <c r="B23" s="9"/>
      <c r="C23" s="105"/>
    </row>
    <row r="24" spans="1:3" x14ac:dyDescent="0.2">
      <c r="A24" s="8"/>
      <c r="B24" s="9"/>
      <c r="C24" s="105"/>
    </row>
    <row r="25" spans="1:3" ht="10.8" thickBot="1" x14ac:dyDescent="0.25">
      <c r="A25" s="43"/>
      <c r="B25" s="44"/>
      <c r="C25" s="106"/>
    </row>
    <row r="26" spans="1:3" ht="10.8" thickBot="1" x14ac:dyDescent="0.25">
      <c r="A26" s="12"/>
      <c r="B26" s="13" t="s">
        <v>12</v>
      </c>
      <c r="C26" s="107">
        <f>SUM(C19:C25)</f>
        <v>0</v>
      </c>
    </row>
    <row r="27" spans="1:3" ht="10.8" thickBot="1" x14ac:dyDescent="0.25">
      <c r="B27" s="14"/>
      <c r="C27" s="15"/>
    </row>
    <row r="28" spans="1:3" ht="10.8" thickBot="1" x14ac:dyDescent="0.25">
      <c r="A28" s="249" t="s">
        <v>13</v>
      </c>
      <c r="B28" s="250"/>
      <c r="C28" s="108">
        <f>ROUND(C26*21%,2)</f>
        <v>0</v>
      </c>
    </row>
    <row r="31" spans="1:3" x14ac:dyDescent="0.2">
      <c r="A31" s="1" t="s">
        <v>14</v>
      </c>
      <c r="B31" s="255" t="str">
        <f>'Kopt a+c+n'!B31:C31</f>
        <v>Gundega Ābelīte 28.03.2024</v>
      </c>
      <c r="C31" s="255"/>
    </row>
    <row r="32" spans="1:3" x14ac:dyDescent="0.2">
      <c r="B32" s="246" t="s">
        <v>15</v>
      </c>
      <c r="C32" s="246"/>
    </row>
    <row r="34" spans="1:3" x14ac:dyDescent="0.2">
      <c r="A34" s="1" t="s">
        <v>16</v>
      </c>
      <c r="B34" s="74" t="str">
        <f>'Kopt a+c+n'!B34</f>
        <v>Nr.1-00180</v>
      </c>
      <c r="C34" s="16"/>
    </row>
    <row r="35" spans="1:3" x14ac:dyDescent="0.2">
      <c r="A35" s="16"/>
      <c r="B35" s="16"/>
      <c r="C35" s="16"/>
    </row>
    <row r="36" spans="1:3" x14ac:dyDescent="0.2">
      <c r="A36" s="1" t="str">
        <f>'Kopt a+c+n'!A36</f>
        <v>Tāme sastādīta 2024. gada 28. martā</v>
      </c>
    </row>
  </sheetData>
  <mergeCells count="9">
    <mergeCell ref="A28:B28"/>
    <mergeCell ref="B31:C31"/>
    <mergeCell ref="B32:C32"/>
    <mergeCell ref="B4:C4"/>
    <mergeCell ref="B8:C8"/>
    <mergeCell ref="B13:C13"/>
    <mergeCell ref="B14:C14"/>
    <mergeCell ref="B15:C15"/>
    <mergeCell ref="B16:C16"/>
  </mergeCells>
  <conditionalFormatting sqref="A36">
    <cfRule type="cellIs" dxfId="351" priority="6" operator="equal">
      <formula>"Tāme sastādīta 20__. gada __. _________"</formula>
    </cfRule>
  </conditionalFormatting>
  <conditionalFormatting sqref="B13:B16 A19:C19 C26 C28 B31:C31 B34">
    <cfRule type="cellIs" dxfId="350" priority="2" operator="equal">
      <formula>68757.18</formula>
    </cfRule>
  </conditionalFormatting>
  <conditionalFormatting sqref="B13:B16 A19:C19 C26 C28">
    <cfRule type="cellIs" dxfId="349" priority="1" operator="equal">
      <formula>0</formula>
    </cfRule>
  </conditionalFormatting>
  <conditionalFormatting sqref="B34">
    <cfRule type="cellIs" dxfId="348" priority="4" operator="equal">
      <formula>0</formula>
    </cfRule>
  </conditionalFormatting>
  <conditionalFormatting sqref="B31:C31 B34">
    <cfRule type="cellIs" dxfId="347" priority="3" operator="equal">
      <formula>0</formula>
    </cfRule>
  </conditionalFormatting>
  <conditionalFormatting sqref="B31:C31">
    <cfRule type="cellIs" dxfId="346"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sheetPr>
  <dimension ref="A1:P45"/>
  <sheetViews>
    <sheetView topLeftCell="A8" workbookViewId="0">
      <selection activeCell="I25" sqref="I2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'6a+c+n'!D1</f>
        <v>6</v>
      </c>
      <c r="E1" s="22"/>
      <c r="F1" s="22"/>
      <c r="G1" s="22"/>
      <c r="H1" s="22"/>
      <c r="I1" s="22"/>
      <c r="J1" s="22"/>
      <c r="N1" s="26"/>
      <c r="O1" s="27"/>
      <c r="P1" s="28"/>
    </row>
    <row r="2" spans="1:16" x14ac:dyDescent="0.2">
      <c r="A2" s="29"/>
      <c r="B2" s="29"/>
      <c r="C2" s="332" t="str">
        <f>'6a+c+n'!C2:I2</f>
        <v>Jumta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'6a+c+n'!A9</f>
        <v>Tāme sastādīta  2023. gada tirgus cenās, pamatojoties uz AR daļas rasējumiem</v>
      </c>
      <c r="B9" s="329"/>
      <c r="C9" s="329"/>
      <c r="D9" s="329"/>
      <c r="E9" s="329"/>
      <c r="F9" s="329"/>
      <c r="G9" s="31"/>
      <c r="H9" s="31"/>
      <c r="I9" s="31"/>
      <c r="J9" s="330" t="s">
        <v>45</v>
      </c>
      <c r="K9" s="330"/>
      <c r="L9" s="330"/>
      <c r="M9" s="330"/>
      <c r="N9" s="331">
        <f>P33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izmaksas",IF('6a+c+n'!$Q14="A",'6a+c+n'!B14,0),0)</f>
        <v>0</v>
      </c>
      <c r="C14" s="23">
        <f>IF($C$4="Attiecināmās izmaksas",IF('6a+c+n'!$Q14="A",'6a+c+n'!C14,0),0)</f>
        <v>0</v>
      </c>
      <c r="D14" s="23">
        <f>IF($C$4="Attiecināmās izmaksas",IF('6a+c+n'!$Q14="A",'6a+c+n'!D14,0),0)</f>
        <v>0</v>
      </c>
      <c r="E14" s="45"/>
      <c r="F14" s="63"/>
      <c r="G14" s="117"/>
      <c r="H14" s="117">
        <f>IF($C$4="Attiecināmās izmaksas",IF('6a+c+n'!$Q14="A",'6a+c+n'!H14,0),0)</f>
        <v>0</v>
      </c>
      <c r="I14" s="117"/>
      <c r="J14" s="117"/>
      <c r="K14" s="118">
        <f>IF($C$4="Attiecināmās izmaksas",IF('6a+c+n'!$Q14="A",'6a+c+n'!K14,0),0)</f>
        <v>0</v>
      </c>
      <c r="L14" s="63">
        <f>IF($C$4="Attiecināmās izmaksas",IF('6a+c+n'!$Q14="A",'6a+c+n'!L14,0),0)</f>
        <v>0</v>
      </c>
      <c r="M14" s="117">
        <f>IF($C$4="Attiecināmās izmaksas",IF('6a+c+n'!$Q14="A",'6a+c+n'!M14,0),0)</f>
        <v>0</v>
      </c>
      <c r="N14" s="117">
        <f>IF($C$4="Attiecināmās izmaksas",IF('6a+c+n'!$Q14="A",'6a+c+n'!N14,0),0)</f>
        <v>0</v>
      </c>
      <c r="O14" s="117">
        <f>IF($C$4="Attiecināmās izmaksas",IF('6a+c+n'!$Q14="A",'6a+c+n'!O14,0),0)</f>
        <v>0</v>
      </c>
      <c r="P14" s="118">
        <f>IF($C$4="Attiecināmās izmaksas",IF('6a+c+n'!$Q14="A",'6a+c+n'!P14,0),0)</f>
        <v>0</v>
      </c>
    </row>
    <row r="15" spans="1:16" x14ac:dyDescent="0.2">
      <c r="A15" s="51">
        <f>IF(P15=0,0,IF(COUNTBLANK(P15)=1,0,COUNTA($P$14:P15)))</f>
        <v>0</v>
      </c>
      <c r="B15" s="24">
        <f>IF($C$4="Attiecināmās izmaksas",IF('6a+c+n'!$Q15="A",'6a+c+n'!B15,0),0)</f>
        <v>0</v>
      </c>
      <c r="C15" s="24">
        <f>IF($C$4="Attiecināmās izmaksas",IF('6a+c+n'!$Q15="A",'6a+c+n'!C15,0),0)</f>
        <v>0</v>
      </c>
      <c r="D15" s="24">
        <f>IF($C$4="Attiecināmās izmaksas",IF('6a+c+n'!$Q15="A",'6a+c+n'!D15,0),0)</f>
        <v>0</v>
      </c>
      <c r="E15" s="46"/>
      <c r="F15" s="65"/>
      <c r="G15" s="119"/>
      <c r="H15" s="119">
        <f>IF($C$4="Attiecināmās izmaksas",IF('6a+c+n'!$Q15="A",'6a+c+n'!H15,0),0)</f>
        <v>0</v>
      </c>
      <c r="I15" s="119"/>
      <c r="J15" s="119"/>
      <c r="K15" s="120">
        <f>IF($C$4="Attiecināmās izmaksas",IF('6a+c+n'!$Q15="A",'6a+c+n'!K15,0),0)</f>
        <v>0</v>
      </c>
      <c r="L15" s="65">
        <f>IF($C$4="Attiecināmās izmaksas",IF('6a+c+n'!$Q15="A",'6a+c+n'!L15,0),0)</f>
        <v>0</v>
      </c>
      <c r="M15" s="119">
        <f>IF($C$4="Attiecināmās izmaksas",IF('6a+c+n'!$Q15="A",'6a+c+n'!M15,0),0)</f>
        <v>0</v>
      </c>
      <c r="N15" s="119">
        <f>IF($C$4="Attiecināmās izmaksas",IF('6a+c+n'!$Q15="A",'6a+c+n'!N15,0),0)</f>
        <v>0</v>
      </c>
      <c r="O15" s="119">
        <f>IF($C$4="Attiecināmās izmaksas",IF('6a+c+n'!$Q15="A",'6a+c+n'!O15,0),0)</f>
        <v>0</v>
      </c>
      <c r="P15" s="120">
        <f>IF($C$4="Attiecināmās izmaksas",IF('6a+c+n'!$Q15="A",'6a+c+n'!P15,0),0)</f>
        <v>0</v>
      </c>
    </row>
    <row r="16" spans="1:16" x14ac:dyDescent="0.2">
      <c r="A16" s="51">
        <f>IF(P16=0,0,IF(COUNTBLANK(P16)=1,0,COUNTA($P$14:P16)))</f>
        <v>0</v>
      </c>
      <c r="B16" s="24">
        <f>IF($C$4="Attiecināmās izmaksas",IF('6a+c+n'!$Q16="A",'6a+c+n'!B16,0),0)</f>
        <v>0</v>
      </c>
      <c r="C16" s="24">
        <f>IF($C$4="Attiecināmās izmaksas",IF('6a+c+n'!$Q16="A",'6a+c+n'!C16,0),0)</f>
        <v>0</v>
      </c>
      <c r="D16" s="24">
        <f>IF($C$4="Attiecināmās izmaksas",IF('6a+c+n'!$Q16="A",'6a+c+n'!D16,0),0)</f>
        <v>0</v>
      </c>
      <c r="E16" s="46"/>
      <c r="F16" s="65"/>
      <c r="G16" s="119"/>
      <c r="H16" s="119">
        <f>IF($C$4="Attiecināmās izmaksas",IF('6a+c+n'!$Q16="A",'6a+c+n'!H16,0),0)</f>
        <v>0</v>
      </c>
      <c r="I16" s="119"/>
      <c r="J16" s="119"/>
      <c r="K16" s="120">
        <f>IF($C$4="Attiecināmās izmaksas",IF('6a+c+n'!$Q16="A",'6a+c+n'!K16,0),0)</f>
        <v>0</v>
      </c>
      <c r="L16" s="65">
        <f>IF($C$4="Attiecināmās izmaksas",IF('6a+c+n'!$Q16="A",'6a+c+n'!L16,0),0)</f>
        <v>0</v>
      </c>
      <c r="M16" s="119">
        <f>IF($C$4="Attiecināmās izmaksas",IF('6a+c+n'!$Q16="A",'6a+c+n'!M16,0),0)</f>
        <v>0</v>
      </c>
      <c r="N16" s="119">
        <f>IF($C$4="Attiecināmās izmaksas",IF('6a+c+n'!$Q16="A",'6a+c+n'!N16,0),0)</f>
        <v>0</v>
      </c>
      <c r="O16" s="119">
        <f>IF($C$4="Attiecināmās izmaksas",IF('6a+c+n'!$Q16="A",'6a+c+n'!O16,0),0)</f>
        <v>0</v>
      </c>
      <c r="P16" s="120">
        <f>IF($C$4="Attiecināmās izmaksas",IF('6a+c+n'!$Q16="A",'6a+c+n'!P16,0),0)</f>
        <v>0</v>
      </c>
    </row>
    <row r="17" spans="1:16" ht="20.399999999999999" x14ac:dyDescent="0.2">
      <c r="A17" s="51">
        <f>IF(P17=0,0,IF(COUNTBLANK(P17)=1,0,COUNTA($P$14:P17)))</f>
        <v>0</v>
      </c>
      <c r="B17" s="24" t="str">
        <f>IF($C$4="Attiecināmās izmaksas",IF('6a+c+n'!$Q17="A",'6a+c+n'!B17,0),0)</f>
        <v>09-00000</v>
      </c>
      <c r="C17" s="24" t="str">
        <f>IF($C$4="Attiecināmās izmaksas",IF('6a+c+n'!$Q17="A",'6a+c+n'!C17,0),0)</f>
        <v>Esošais jumta segums, attīrīts un sagatavots</v>
      </c>
      <c r="D17" s="24" t="str">
        <f>IF($C$4="Attiecināmās izmaksas",IF('6a+c+n'!$Q17="A",'6a+c+n'!D17,0),0)</f>
        <v>m2</v>
      </c>
      <c r="E17" s="46"/>
      <c r="F17" s="65"/>
      <c r="G17" s="119"/>
      <c r="H17" s="119">
        <f>IF($C$4="Attiecināmās izmaksas",IF('6a+c+n'!$Q17="A",'6a+c+n'!H17,0),0)</f>
        <v>0</v>
      </c>
      <c r="I17" s="119"/>
      <c r="J17" s="119"/>
      <c r="K17" s="120">
        <f>IF($C$4="Attiecināmās izmaksas",IF('6a+c+n'!$Q17="A",'6a+c+n'!K17,0),0)</f>
        <v>0</v>
      </c>
      <c r="L17" s="65">
        <f>IF($C$4="Attiecināmās izmaksas",IF('6a+c+n'!$Q17="A",'6a+c+n'!L17,0),0)</f>
        <v>0</v>
      </c>
      <c r="M17" s="119">
        <f>IF($C$4="Attiecināmās izmaksas",IF('6a+c+n'!$Q17="A",'6a+c+n'!M17,0),0)</f>
        <v>0</v>
      </c>
      <c r="N17" s="119">
        <f>IF($C$4="Attiecināmās izmaksas",IF('6a+c+n'!$Q17="A",'6a+c+n'!N17,0),0)</f>
        <v>0</v>
      </c>
      <c r="O17" s="119">
        <f>IF($C$4="Attiecināmās izmaksas",IF('6a+c+n'!$Q17="A",'6a+c+n'!O17,0),0)</f>
        <v>0</v>
      </c>
      <c r="P17" s="120">
        <f>IF($C$4="Attiecināmās izmaksas",IF('6a+c+n'!$Q17="A",'6a+c+n'!P17,0),0)</f>
        <v>0</v>
      </c>
    </row>
    <row r="18" spans="1:16" ht="20.399999999999999" x14ac:dyDescent="0.2">
      <c r="A18" s="51">
        <f>IF(P18=0,0,IF(COUNTBLANK(P18)=1,0,COUNTA($P$14:P18)))</f>
        <v>0</v>
      </c>
      <c r="B18" s="24" t="str">
        <f>IF($C$4="Attiecināmās izmaksas",IF('6a+c+n'!$Q18="A",'6a+c+n'!B18,0),0)</f>
        <v>09-00000</v>
      </c>
      <c r="C18" s="24" t="str">
        <f>IF($C$4="Attiecināmās izmaksas",IF('6a+c+n'!$Q18="A",'6a+c+n'!C18,0),0)</f>
        <v>Bitumena ruļļu materiāls Icopal Ultra Base  - apakšklājs</v>
      </c>
      <c r="D18" s="24" t="str">
        <f>IF($C$4="Attiecināmās izmaksas",IF('6a+c+n'!$Q18="A",'6a+c+n'!D18,0),0)</f>
        <v>m2</v>
      </c>
      <c r="E18" s="46"/>
      <c r="F18" s="65"/>
      <c r="G18" s="119"/>
      <c r="H18" s="119">
        <f>IF($C$4="Attiecināmās izmaksas",IF('6a+c+n'!$Q18="A",'6a+c+n'!H18,0),0)</f>
        <v>0</v>
      </c>
      <c r="I18" s="119"/>
      <c r="J18" s="119"/>
      <c r="K18" s="120">
        <f>IF($C$4="Attiecināmās izmaksas",IF('6a+c+n'!$Q18="A",'6a+c+n'!K18,0),0)</f>
        <v>0</v>
      </c>
      <c r="L18" s="65">
        <f>IF($C$4="Attiecināmās izmaksas",IF('6a+c+n'!$Q18="A",'6a+c+n'!L18,0),0)</f>
        <v>0</v>
      </c>
      <c r="M18" s="119">
        <f>IF($C$4="Attiecināmās izmaksas",IF('6a+c+n'!$Q18="A",'6a+c+n'!M18,0),0)</f>
        <v>0</v>
      </c>
      <c r="N18" s="119">
        <f>IF($C$4="Attiecināmās izmaksas",IF('6a+c+n'!$Q18="A",'6a+c+n'!N18,0),0)</f>
        <v>0</v>
      </c>
      <c r="O18" s="119">
        <f>IF($C$4="Attiecināmās izmaksas",IF('6a+c+n'!$Q18="A",'6a+c+n'!O18,0),0)</f>
        <v>0</v>
      </c>
      <c r="P18" s="120">
        <f>IF($C$4="Attiecināmās izmaksas",IF('6a+c+n'!$Q18="A",'6a+c+n'!P18,0),0)</f>
        <v>0</v>
      </c>
    </row>
    <row r="19" spans="1:16" ht="40.799999999999997" x14ac:dyDescent="0.2">
      <c r="A19" s="51">
        <f>IF(P19=0,0,IF(COUNTBLANK(P19)=1,0,COUNTA($P$14:P19)))</f>
        <v>0</v>
      </c>
      <c r="B19" s="24" t="str">
        <f>IF($C$4="Attiecināmās izmaksas",IF('6a+c+n'!$Q19="A",'6a+c+n'!B19,0),0)</f>
        <v>09-00000</v>
      </c>
      <c r="C19" s="24" t="str">
        <f>IF($C$4="Attiecināmās izmaksas",IF('6a+c+n'!$Q19="A",'6a+c+n'!C19,0),0)</f>
        <v>Bitumena ruļļu materiāls Icopal Ultra Top  - virsklājs, t.sk. papaildus slāņu veidošana pie ventilācijas skursteņiem, jumta aeratoriem, jumta lūkām, u.c. izbīdījumiem un izbūvēm jumtā</v>
      </c>
      <c r="D19" s="24" t="str">
        <f>IF($C$4="Attiecināmās izmaksas",IF('6a+c+n'!$Q19="A",'6a+c+n'!D19,0),0)</f>
        <v>m2</v>
      </c>
      <c r="E19" s="46"/>
      <c r="F19" s="65"/>
      <c r="G19" s="119"/>
      <c r="H19" s="119">
        <f>IF($C$4="Attiecināmās izmaksas",IF('6a+c+n'!$Q19="A",'6a+c+n'!H19,0),0)</f>
        <v>0</v>
      </c>
      <c r="I19" s="119"/>
      <c r="J19" s="119"/>
      <c r="K19" s="120">
        <f>IF($C$4="Attiecināmās izmaksas",IF('6a+c+n'!$Q19="A",'6a+c+n'!K19,0),0)</f>
        <v>0</v>
      </c>
      <c r="L19" s="65">
        <f>IF($C$4="Attiecināmās izmaksas",IF('6a+c+n'!$Q19="A",'6a+c+n'!L19,0),0)</f>
        <v>0</v>
      </c>
      <c r="M19" s="119">
        <f>IF($C$4="Attiecināmās izmaksas",IF('6a+c+n'!$Q19="A",'6a+c+n'!M19,0),0)</f>
        <v>0</v>
      </c>
      <c r="N19" s="119">
        <f>IF($C$4="Attiecināmās izmaksas",IF('6a+c+n'!$Q19="A",'6a+c+n'!N19,0),0)</f>
        <v>0</v>
      </c>
      <c r="O19" s="119">
        <f>IF($C$4="Attiecināmās izmaksas",IF('6a+c+n'!$Q19="A",'6a+c+n'!O19,0),0)</f>
        <v>0</v>
      </c>
      <c r="P19" s="120">
        <f>IF($C$4="Attiecināmās izmaksas",IF('6a+c+n'!$Q19="A",'6a+c+n'!P19,0),0)</f>
        <v>0</v>
      </c>
    </row>
    <row r="20" spans="1:16" ht="20.399999999999999" x14ac:dyDescent="0.2">
      <c r="A20" s="51">
        <f>IF(P20=0,0,IF(COUNTBLANK(P20)=1,0,COUNTA($P$14:P20)))</f>
        <v>0</v>
      </c>
      <c r="B20" s="24" t="str">
        <f>IF($C$4="Attiecināmās izmaksas",IF('6a+c+n'!$Q20="A",'6a+c+n'!B20,0),0)</f>
        <v>09-00000</v>
      </c>
      <c r="C20" s="24" t="str">
        <f>IF($C$4="Attiecināmās izmaksas",IF('6a+c+n'!$Q20="A",'6a+c+n'!C20,0),0)</f>
        <v>Cinkots skārds ar PURAL pārklājumu b=0.5mm, platums ~300mm</v>
      </c>
      <c r="D20" s="24" t="str">
        <f>IF($C$4="Attiecināmās izmaksas",IF('6a+c+n'!$Q20="A",'6a+c+n'!D20,0),0)</f>
        <v>tm</v>
      </c>
      <c r="E20" s="46"/>
      <c r="F20" s="65"/>
      <c r="G20" s="119"/>
      <c r="H20" s="119">
        <f>IF($C$4="Attiecināmās izmaksas",IF('6a+c+n'!$Q20="A",'6a+c+n'!H20,0),0)</f>
        <v>0</v>
      </c>
      <c r="I20" s="119"/>
      <c r="J20" s="119"/>
      <c r="K20" s="120">
        <f>IF($C$4="Attiecināmās izmaksas",IF('6a+c+n'!$Q20="A",'6a+c+n'!K20,0),0)</f>
        <v>0</v>
      </c>
      <c r="L20" s="65">
        <f>IF($C$4="Attiecināmās izmaksas",IF('6a+c+n'!$Q20="A",'6a+c+n'!L20,0),0)</f>
        <v>0</v>
      </c>
      <c r="M20" s="119">
        <f>IF($C$4="Attiecināmās izmaksas",IF('6a+c+n'!$Q20="A",'6a+c+n'!M20,0),0)</f>
        <v>0</v>
      </c>
      <c r="N20" s="119">
        <f>IF($C$4="Attiecināmās izmaksas",IF('6a+c+n'!$Q20="A",'6a+c+n'!N20,0),0)</f>
        <v>0</v>
      </c>
      <c r="O20" s="119">
        <f>IF($C$4="Attiecināmās izmaksas",IF('6a+c+n'!$Q20="A",'6a+c+n'!O20,0),0)</f>
        <v>0</v>
      </c>
      <c r="P20" s="120">
        <f>IF($C$4="Attiecināmās izmaksas",IF('6a+c+n'!$Q20="A",'6a+c+n'!P20,0),0)</f>
        <v>0</v>
      </c>
    </row>
    <row r="21" spans="1:16" x14ac:dyDescent="0.2">
      <c r="A21" s="51">
        <f>IF(P21=0,0,IF(COUNTBLANK(P21)=1,0,COUNTA($P$14:P21)))</f>
        <v>0</v>
      </c>
      <c r="B21" s="24">
        <f>IF($C$4="Attiecināmās izmaksas",IF('6a+c+n'!$Q21="A",'6a+c+n'!B21,0),0)</f>
        <v>0</v>
      </c>
      <c r="C21" s="24">
        <f>IF($C$4="Attiecināmās izmaksas",IF('6a+c+n'!$Q21="A",'6a+c+n'!C21,0),0)</f>
        <v>0</v>
      </c>
      <c r="D21" s="24">
        <f>IF($C$4="Attiecināmās izmaksas",IF('6a+c+n'!$Q21="A",'6a+c+n'!D21,0),0)</f>
        <v>0</v>
      </c>
      <c r="E21" s="46"/>
      <c r="F21" s="65"/>
      <c r="G21" s="119"/>
      <c r="H21" s="119">
        <f>IF($C$4="Attiecināmās izmaksas",IF('6a+c+n'!$Q21="A",'6a+c+n'!H21,0),0)</f>
        <v>0</v>
      </c>
      <c r="I21" s="119"/>
      <c r="J21" s="119"/>
      <c r="K21" s="120">
        <f>IF($C$4="Attiecināmās izmaksas",IF('6a+c+n'!$Q21="A",'6a+c+n'!K21,0),0)</f>
        <v>0</v>
      </c>
      <c r="L21" s="65">
        <f>IF($C$4="Attiecināmās izmaksas",IF('6a+c+n'!$Q21="A",'6a+c+n'!L21,0),0)</f>
        <v>0</v>
      </c>
      <c r="M21" s="119">
        <f>IF($C$4="Attiecināmās izmaksas",IF('6a+c+n'!$Q21="A",'6a+c+n'!M21,0),0)</f>
        <v>0</v>
      </c>
      <c r="N21" s="119">
        <f>IF($C$4="Attiecināmās izmaksas",IF('6a+c+n'!$Q21="A",'6a+c+n'!N21,0),0)</f>
        <v>0</v>
      </c>
      <c r="O21" s="119">
        <f>IF($C$4="Attiecināmās izmaksas",IF('6a+c+n'!$Q21="A",'6a+c+n'!O21,0),0)</f>
        <v>0</v>
      </c>
      <c r="P21" s="120">
        <f>IF($C$4="Attiecināmās izmaksas",IF('6a+c+n'!$Q21="A",'6a+c+n'!P21,0),0)</f>
        <v>0</v>
      </c>
    </row>
    <row r="22" spans="1:16" ht="20.399999999999999" x14ac:dyDescent="0.2">
      <c r="A22" s="51">
        <f>IF(P22=0,0,IF(COUNTBLANK(P22)=1,0,COUNTA($P$14:P22)))</f>
        <v>0</v>
      </c>
      <c r="B22" s="24" t="str">
        <f>IF($C$4="Attiecināmās izmaksas",IF('6a+c+n'!$Q22="A",'6a+c+n'!B22,0),0)</f>
        <v>09-00000</v>
      </c>
      <c r="C22" s="24" t="str">
        <f>IF($C$4="Attiecināmās izmaksas",IF('6a+c+n'!$Q22="A",'6a+c+n'!C22,0),0)</f>
        <v>Impregnēta koka brusa 100x50, t.sk. Stiprinājumi</v>
      </c>
      <c r="D22" s="24" t="str">
        <f>IF($C$4="Attiecināmās izmaksas",IF('6a+c+n'!$Q22="A",'6a+c+n'!D22,0),0)</f>
        <v>tm</v>
      </c>
      <c r="E22" s="46"/>
      <c r="F22" s="65"/>
      <c r="G22" s="119"/>
      <c r="H22" s="119">
        <f>IF($C$4="Attiecināmās izmaksas",IF('6a+c+n'!$Q22="A",'6a+c+n'!H22,0),0)</f>
        <v>0</v>
      </c>
      <c r="I22" s="119"/>
      <c r="J22" s="119"/>
      <c r="K22" s="120">
        <f>IF($C$4="Attiecināmās izmaksas",IF('6a+c+n'!$Q22="A",'6a+c+n'!K22,0),0)</f>
        <v>0</v>
      </c>
      <c r="L22" s="65">
        <f>IF($C$4="Attiecināmās izmaksas",IF('6a+c+n'!$Q22="A",'6a+c+n'!L22,0),0)</f>
        <v>0</v>
      </c>
      <c r="M22" s="119">
        <f>IF($C$4="Attiecināmās izmaksas",IF('6a+c+n'!$Q22="A",'6a+c+n'!M22,0),0)</f>
        <v>0</v>
      </c>
      <c r="N22" s="119">
        <f>IF($C$4="Attiecināmās izmaksas",IF('6a+c+n'!$Q22="A",'6a+c+n'!N22,0),0)</f>
        <v>0</v>
      </c>
      <c r="O22" s="119">
        <f>IF($C$4="Attiecināmās izmaksas",IF('6a+c+n'!$Q22="A",'6a+c+n'!O22,0),0)</f>
        <v>0</v>
      </c>
      <c r="P22" s="120">
        <f>IF($C$4="Attiecināmās izmaksas",IF('6a+c+n'!$Q22="A",'6a+c+n'!P22,0),0)</f>
        <v>0</v>
      </c>
    </row>
    <row r="23" spans="1:16" ht="20.399999999999999" x14ac:dyDescent="0.2">
      <c r="A23" s="51">
        <f>IF(P23=0,0,IF(COUNTBLANK(P23)=1,0,COUNTA($P$14:P23)))</f>
        <v>0</v>
      </c>
      <c r="B23" s="24" t="str">
        <f>IF($C$4="Attiecināmās izmaksas",IF('6a+c+n'!$Q23="A",'6a+c+n'!B23,0),0)</f>
        <v>09-00000</v>
      </c>
      <c r="C23" s="24" t="str">
        <f>IF($C$4="Attiecināmās izmaksas",IF('6a+c+n'!$Q23="A",'6a+c+n'!C23,0),0)</f>
        <v>Akmens vate PAROC ROS 100 mm λ =&lt;0.036 W/ (mK)</v>
      </c>
      <c r="D23" s="24" t="str">
        <f>IF($C$4="Attiecināmās izmaksas",IF('6a+c+n'!$Q23="A",'6a+c+n'!D23,0),0)</f>
        <v>m2</v>
      </c>
      <c r="E23" s="46"/>
      <c r="F23" s="65"/>
      <c r="G23" s="119"/>
      <c r="H23" s="119">
        <f>IF($C$4="Attiecināmās izmaksas",IF('6a+c+n'!$Q23="A",'6a+c+n'!H23,0),0)</f>
        <v>0</v>
      </c>
      <c r="I23" s="119"/>
      <c r="J23" s="119"/>
      <c r="K23" s="120">
        <f>IF($C$4="Attiecināmās izmaksas",IF('6a+c+n'!$Q23="A",'6a+c+n'!K23,0),0)</f>
        <v>0</v>
      </c>
      <c r="L23" s="65">
        <f>IF($C$4="Attiecināmās izmaksas",IF('6a+c+n'!$Q23="A",'6a+c+n'!L23,0),0)</f>
        <v>0</v>
      </c>
      <c r="M23" s="119">
        <f>IF($C$4="Attiecināmās izmaksas",IF('6a+c+n'!$Q23="A",'6a+c+n'!M23,0),0)</f>
        <v>0</v>
      </c>
      <c r="N23" s="119">
        <f>IF($C$4="Attiecināmās izmaksas",IF('6a+c+n'!$Q23="A",'6a+c+n'!N23,0),0)</f>
        <v>0</v>
      </c>
      <c r="O23" s="119">
        <f>IF($C$4="Attiecināmās izmaksas",IF('6a+c+n'!$Q23="A",'6a+c+n'!O23,0),0)</f>
        <v>0</v>
      </c>
      <c r="P23" s="120">
        <f>IF($C$4="Attiecināmās izmaksas",IF('6a+c+n'!$Q23="A",'6a+c+n'!P23,0),0)</f>
        <v>0</v>
      </c>
    </row>
    <row r="24" spans="1:16" x14ac:dyDescent="0.2">
      <c r="A24" s="51">
        <f>IF(P24=0,0,IF(COUNTBLANK(P24)=1,0,COUNTA($P$14:P24)))</f>
        <v>0</v>
      </c>
      <c r="B24" s="24">
        <f>IF($C$4="Attiecināmās izmaksas",IF('6a+c+n'!$Q24="A",'6a+c+n'!B24,0),0)</f>
        <v>0</v>
      </c>
      <c r="C24" s="24">
        <f>IF($C$4="Attiecināmās izmaksas",IF('6a+c+n'!$Q24="A",'6a+c+n'!C24,0),0)</f>
        <v>0</v>
      </c>
      <c r="D24" s="24">
        <f>IF($C$4="Attiecināmās izmaksas",IF('6a+c+n'!$Q24="A",'6a+c+n'!D24,0),0)</f>
        <v>0</v>
      </c>
      <c r="E24" s="46"/>
      <c r="F24" s="65"/>
      <c r="G24" s="119"/>
      <c r="H24" s="119">
        <f>IF($C$4="Attiecināmās izmaksas",IF('6a+c+n'!$Q24="A",'6a+c+n'!H24,0),0)</f>
        <v>0</v>
      </c>
      <c r="I24" s="119"/>
      <c r="J24" s="119"/>
      <c r="K24" s="120">
        <f>IF($C$4="Attiecināmās izmaksas",IF('6a+c+n'!$Q24="A",'6a+c+n'!K24,0),0)</f>
        <v>0</v>
      </c>
      <c r="L24" s="65">
        <f>IF($C$4="Attiecināmās izmaksas",IF('6a+c+n'!$Q24="A",'6a+c+n'!L24,0),0)</f>
        <v>0</v>
      </c>
      <c r="M24" s="119">
        <f>IF($C$4="Attiecināmās izmaksas",IF('6a+c+n'!$Q24="A",'6a+c+n'!M24,0),0)</f>
        <v>0</v>
      </c>
      <c r="N24" s="119">
        <f>IF($C$4="Attiecināmās izmaksas",IF('6a+c+n'!$Q24="A",'6a+c+n'!N24,0),0)</f>
        <v>0</v>
      </c>
      <c r="O24" s="119">
        <f>IF($C$4="Attiecināmās izmaksas",IF('6a+c+n'!$Q24="A",'6a+c+n'!O24,0),0)</f>
        <v>0</v>
      </c>
      <c r="P24" s="120">
        <f>IF($C$4="Attiecināmās izmaksas",IF('6a+c+n'!$Q24="A",'6a+c+n'!P24,0),0)</f>
        <v>0</v>
      </c>
    </row>
    <row r="25" spans="1:16" ht="20.399999999999999" x14ac:dyDescent="0.2">
      <c r="A25" s="51">
        <f>IF(P25=0,0,IF(COUNTBLANK(P25)=1,0,COUNTA($P$14:P25)))</f>
        <v>0</v>
      </c>
      <c r="B25" s="24" t="str">
        <f>IF($C$4="Attiecināmās izmaksas",IF('6a+c+n'!$Q25="A",'6a+c+n'!B25,0),0)</f>
        <v>09-00000</v>
      </c>
      <c r="C25" s="24" t="str">
        <f>IF($C$4="Attiecināmās izmaksas",IF('6a+c+n'!$Q25="A",'6a+c+n'!C25,0),0)</f>
        <v>Jumta lūku remonts, hermetizēšana</v>
      </c>
      <c r="D25" s="24" t="str">
        <f>IF($C$4="Attiecināmās izmaksas",IF('6a+c+n'!$Q25="A",'6a+c+n'!D25,0),0)</f>
        <v>kompl</v>
      </c>
      <c r="E25" s="46"/>
      <c r="F25" s="65"/>
      <c r="G25" s="119"/>
      <c r="H25" s="119">
        <f>IF($C$4="Attiecināmās izmaksas",IF('6a+c+n'!$Q25="A",'6a+c+n'!H25,0),0)</f>
        <v>0</v>
      </c>
      <c r="I25" s="119"/>
      <c r="J25" s="119"/>
      <c r="K25" s="120">
        <f>IF($C$4="Attiecināmās izmaksas",IF('6a+c+n'!$Q25="A",'6a+c+n'!K25,0),0)</f>
        <v>0</v>
      </c>
      <c r="L25" s="65">
        <f>IF($C$4="Attiecināmās izmaksas",IF('6a+c+n'!$Q25="A",'6a+c+n'!L25,0),0)</f>
        <v>0</v>
      </c>
      <c r="M25" s="119">
        <f>IF($C$4="Attiecināmās izmaksas",IF('6a+c+n'!$Q25="A",'6a+c+n'!M25,0),0)</f>
        <v>0</v>
      </c>
      <c r="N25" s="119">
        <f>IF($C$4="Attiecināmās izmaksas",IF('6a+c+n'!$Q25="A",'6a+c+n'!N25,0),0)</f>
        <v>0</v>
      </c>
      <c r="O25" s="119">
        <f>IF($C$4="Attiecināmās izmaksas",IF('6a+c+n'!$Q25="A",'6a+c+n'!O25,0),0)</f>
        <v>0</v>
      </c>
      <c r="P25" s="120">
        <f>IF($C$4="Attiecināmās izmaksas",IF('6a+c+n'!$Q25="A",'6a+c+n'!P25,0),0)</f>
        <v>0</v>
      </c>
    </row>
    <row r="26" spans="1:16" x14ac:dyDescent="0.2">
      <c r="A26" s="51">
        <f>IF(P26=0,0,IF(COUNTBLANK(P26)=1,0,COUNTA($P$14:P26)))</f>
        <v>0</v>
      </c>
      <c r="B26" s="24">
        <f>IF($C$4="Attiecināmās izmaksas",IF('6a+c+n'!$Q26="A",'6a+c+n'!B26,0),0)</f>
        <v>0</v>
      </c>
      <c r="C26" s="24">
        <f>IF($C$4="Attiecināmās izmaksas",IF('6a+c+n'!$Q26="A",'6a+c+n'!C26,0),0)</f>
        <v>0</v>
      </c>
      <c r="D26" s="24">
        <f>IF($C$4="Attiecināmās izmaksas",IF('6a+c+n'!$Q26="A",'6a+c+n'!D26,0),0)</f>
        <v>0</v>
      </c>
      <c r="E26" s="46"/>
      <c r="F26" s="65"/>
      <c r="G26" s="119"/>
      <c r="H26" s="119">
        <f>IF($C$4="Attiecināmās izmaksas",IF('6a+c+n'!$Q26="A",'6a+c+n'!H26,0),0)</f>
        <v>0</v>
      </c>
      <c r="I26" s="119"/>
      <c r="J26" s="119"/>
      <c r="K26" s="120">
        <f>IF($C$4="Attiecināmās izmaksas",IF('6a+c+n'!$Q26="A",'6a+c+n'!K26,0),0)</f>
        <v>0</v>
      </c>
      <c r="L26" s="65">
        <f>IF($C$4="Attiecināmās izmaksas",IF('6a+c+n'!$Q26="A",'6a+c+n'!L26,0),0)</f>
        <v>0</v>
      </c>
      <c r="M26" s="119">
        <f>IF($C$4="Attiecināmās izmaksas",IF('6a+c+n'!$Q26="A",'6a+c+n'!M26,0),0)</f>
        <v>0</v>
      </c>
      <c r="N26" s="119">
        <f>IF($C$4="Attiecināmās izmaksas",IF('6a+c+n'!$Q26="A",'6a+c+n'!N26,0),0)</f>
        <v>0</v>
      </c>
      <c r="O26" s="119">
        <f>IF($C$4="Attiecināmās izmaksas",IF('6a+c+n'!$Q26="A",'6a+c+n'!O26,0),0)</f>
        <v>0</v>
      </c>
      <c r="P26" s="120">
        <f>IF($C$4="Attiecināmās izmaksas",IF('6a+c+n'!$Q26="A",'6a+c+n'!P26,0),0)</f>
        <v>0</v>
      </c>
    </row>
    <row r="27" spans="1:16" ht="20.399999999999999" x14ac:dyDescent="0.2">
      <c r="A27" s="51">
        <f>IF(P27=0,0,IF(COUNTBLANK(P27)=1,0,COUNTA($P$14:P27)))</f>
        <v>0</v>
      </c>
      <c r="B27" s="24" t="str">
        <f>IF($C$4="Attiecināmās izmaksas",IF('6a+c+n'!$Q27="A",'6a+c+n'!B27,0),0)</f>
        <v>09-00000</v>
      </c>
      <c r="C27" s="24" t="str">
        <f>IF($C$4="Attiecināmās izmaksas",IF('6a+c+n'!$Q27="A",'6a+c+n'!C27,0),0)</f>
        <v>Ventilācijas šahtu apsekošana un tīrīšana.</v>
      </c>
      <c r="D27" s="24" t="str">
        <f>IF($C$4="Attiecināmās izmaksas",IF('6a+c+n'!$Q27="A",'6a+c+n'!D27,0),0)</f>
        <v>kompl</v>
      </c>
      <c r="E27" s="46"/>
      <c r="F27" s="65"/>
      <c r="G27" s="119"/>
      <c r="H27" s="119">
        <f>IF($C$4="Attiecināmās izmaksas",IF('6a+c+n'!$Q27="A",'6a+c+n'!H27,0),0)</f>
        <v>0</v>
      </c>
      <c r="I27" s="119"/>
      <c r="J27" s="119"/>
      <c r="K27" s="120">
        <f>IF($C$4="Attiecināmās izmaksas",IF('6a+c+n'!$Q27="A",'6a+c+n'!K27,0),0)</f>
        <v>0</v>
      </c>
      <c r="L27" s="65">
        <f>IF($C$4="Attiecināmās izmaksas",IF('6a+c+n'!$Q27="A",'6a+c+n'!L27,0),0)</f>
        <v>0</v>
      </c>
      <c r="M27" s="119">
        <f>IF($C$4="Attiecināmās izmaksas",IF('6a+c+n'!$Q27="A",'6a+c+n'!M27,0),0)</f>
        <v>0</v>
      </c>
      <c r="N27" s="119">
        <f>IF($C$4="Attiecināmās izmaksas",IF('6a+c+n'!$Q27="A",'6a+c+n'!N27,0),0)</f>
        <v>0</v>
      </c>
      <c r="O27" s="119">
        <f>IF($C$4="Attiecināmās izmaksas",IF('6a+c+n'!$Q27="A",'6a+c+n'!O27,0),0)</f>
        <v>0</v>
      </c>
      <c r="P27" s="120">
        <f>IF($C$4="Attiecināmās izmaksas",IF('6a+c+n'!$Q27="A",'6a+c+n'!P27,0),0)</f>
        <v>0</v>
      </c>
    </row>
    <row r="28" spans="1:16" ht="20.399999999999999" x14ac:dyDescent="0.2">
      <c r="A28" s="51">
        <f>IF(P28=0,0,IF(COUNTBLANK(P28)=1,0,COUNTA($P$14:P28)))</f>
        <v>0</v>
      </c>
      <c r="B28" s="24" t="str">
        <f>IF($C$4="Attiecināmās izmaksas",IF('6a+c+n'!$Q28="A",'6a+c+n'!B28,0),0)</f>
        <v>09-00000</v>
      </c>
      <c r="C28" s="24" t="str">
        <f>IF($C$4="Attiecināmās izmaksas",IF('6a+c+n'!$Q28="A",'6a+c+n'!C28,0),0)</f>
        <v>Lapu ķērāju uzstādīšana</v>
      </c>
      <c r="D28" s="24" t="str">
        <f>IF($C$4="Attiecināmās izmaksas",IF('6a+c+n'!$Q28="A",'6a+c+n'!D28,0),0)</f>
        <v>kompl</v>
      </c>
      <c r="E28" s="46"/>
      <c r="F28" s="65"/>
      <c r="G28" s="119"/>
      <c r="H28" s="119">
        <f>IF($C$4="Attiecināmās izmaksas",IF('6a+c+n'!$Q28="A",'6a+c+n'!H28,0),0)</f>
        <v>0</v>
      </c>
      <c r="I28" s="119"/>
      <c r="J28" s="119"/>
      <c r="K28" s="120">
        <f>IF($C$4="Attiecināmās izmaksas",IF('6a+c+n'!$Q28="A",'6a+c+n'!K28,0),0)</f>
        <v>0</v>
      </c>
      <c r="L28" s="65">
        <f>IF($C$4="Attiecināmās izmaksas",IF('6a+c+n'!$Q28="A",'6a+c+n'!L28,0),0)</f>
        <v>0</v>
      </c>
      <c r="M28" s="119">
        <f>IF($C$4="Attiecināmās izmaksas",IF('6a+c+n'!$Q28="A",'6a+c+n'!M28,0),0)</f>
        <v>0</v>
      </c>
      <c r="N28" s="119">
        <f>IF($C$4="Attiecināmās izmaksas",IF('6a+c+n'!$Q28="A",'6a+c+n'!N28,0),0)</f>
        <v>0</v>
      </c>
      <c r="O28" s="119">
        <f>IF($C$4="Attiecināmās izmaksas",IF('6a+c+n'!$Q28="A",'6a+c+n'!O28,0),0)</f>
        <v>0</v>
      </c>
      <c r="P28" s="120">
        <f>IF($C$4="Attiecināmās izmaksas",IF('6a+c+n'!$Q28="A",'6a+c+n'!P28,0),0)</f>
        <v>0</v>
      </c>
    </row>
    <row r="29" spans="1:16" x14ac:dyDescent="0.2">
      <c r="A29" s="51">
        <f>IF(P29=0,0,IF(COUNTBLANK(P29)=1,0,COUNTA($P$14:P29)))</f>
        <v>0</v>
      </c>
      <c r="B29" s="24">
        <f>IF($C$4="Attiecināmās izmaksas",IF('6a+c+n'!$Q29="A",'6a+c+n'!B29,0),0)</f>
        <v>0</v>
      </c>
      <c r="C29" s="24">
        <f>IF($C$4="Attiecināmās izmaksas",IF('6a+c+n'!$Q29="A",'6a+c+n'!C29,0),0)</f>
        <v>0</v>
      </c>
      <c r="D29" s="24">
        <f>IF($C$4="Attiecināmās izmaksas",IF('6a+c+n'!$Q29="A",'6a+c+n'!D29,0),0)</f>
        <v>0</v>
      </c>
      <c r="E29" s="46"/>
      <c r="F29" s="65"/>
      <c r="G29" s="119"/>
      <c r="H29" s="119">
        <f>IF($C$4="Attiecināmās izmaksas",IF('6a+c+n'!$Q29="A",'6a+c+n'!H29,0),0)</f>
        <v>0</v>
      </c>
      <c r="I29" s="119"/>
      <c r="J29" s="119"/>
      <c r="K29" s="120">
        <f>IF($C$4="Attiecināmās izmaksas",IF('6a+c+n'!$Q29="A",'6a+c+n'!K29,0),0)</f>
        <v>0</v>
      </c>
      <c r="L29" s="65">
        <f>IF($C$4="Attiecināmās izmaksas",IF('6a+c+n'!$Q29="A",'6a+c+n'!L29,0),0)</f>
        <v>0</v>
      </c>
      <c r="M29" s="119">
        <f>IF($C$4="Attiecināmās izmaksas",IF('6a+c+n'!$Q29="A",'6a+c+n'!M29,0),0)</f>
        <v>0</v>
      </c>
      <c r="N29" s="119">
        <f>IF($C$4="Attiecināmās izmaksas",IF('6a+c+n'!$Q29="A",'6a+c+n'!N29,0),0)</f>
        <v>0</v>
      </c>
      <c r="O29" s="119">
        <f>IF($C$4="Attiecināmās izmaksas",IF('6a+c+n'!$Q29="A",'6a+c+n'!O29,0),0)</f>
        <v>0</v>
      </c>
      <c r="P29" s="120">
        <f>IF($C$4="Attiecināmās izmaksas",IF('6a+c+n'!$Q29="A",'6a+c+n'!P29,0),0)</f>
        <v>0</v>
      </c>
    </row>
    <row r="30" spans="1:16" x14ac:dyDescent="0.2">
      <c r="A30" s="51">
        <f>IF(P30=0,0,IF(COUNTBLANK(P30)=1,0,COUNTA($P$14:P30)))</f>
        <v>0</v>
      </c>
      <c r="B30" s="24">
        <f>IF($C$4="Attiecināmās izmaksas",IF('6a+c+n'!$Q30="A",'6a+c+n'!B30,0),0)</f>
        <v>0</v>
      </c>
      <c r="C30" s="24">
        <f>IF($C$4="Attiecināmās izmaksas",IF('6a+c+n'!$Q30="A",'6a+c+n'!C30,0),0)</f>
        <v>0</v>
      </c>
      <c r="D30" s="24">
        <f>IF($C$4="Attiecināmās izmaksas",IF('6a+c+n'!$Q30="A",'6a+c+n'!D30,0),0)</f>
        <v>0</v>
      </c>
      <c r="E30" s="46"/>
      <c r="F30" s="65"/>
      <c r="G30" s="119"/>
      <c r="H30" s="119">
        <f>IF($C$4="Attiecināmās izmaksas",IF('6a+c+n'!$Q30="A",'6a+c+n'!H30,0),0)</f>
        <v>0</v>
      </c>
      <c r="I30" s="119"/>
      <c r="J30" s="119"/>
      <c r="K30" s="120">
        <f>IF($C$4="Attiecināmās izmaksas",IF('6a+c+n'!$Q30="A",'6a+c+n'!K30,0),0)</f>
        <v>0</v>
      </c>
      <c r="L30" s="65">
        <f>IF($C$4="Attiecināmās izmaksas",IF('6a+c+n'!$Q30="A",'6a+c+n'!L30,0),0)</f>
        <v>0</v>
      </c>
      <c r="M30" s="119">
        <f>IF($C$4="Attiecināmās izmaksas",IF('6a+c+n'!$Q30="A",'6a+c+n'!M30,0),0)</f>
        <v>0</v>
      </c>
      <c r="N30" s="119">
        <f>IF($C$4="Attiecināmās izmaksas",IF('6a+c+n'!$Q30="A",'6a+c+n'!N30,0),0)</f>
        <v>0</v>
      </c>
      <c r="O30" s="119">
        <f>IF($C$4="Attiecināmās izmaksas",IF('6a+c+n'!$Q30="A",'6a+c+n'!O30,0),0)</f>
        <v>0</v>
      </c>
      <c r="P30" s="120">
        <f>IF($C$4="Attiecināmās izmaksas",IF('6a+c+n'!$Q30="A",'6a+c+n'!P30,0),0)</f>
        <v>0</v>
      </c>
    </row>
    <row r="31" spans="1:16" x14ac:dyDescent="0.2">
      <c r="A31" s="51">
        <f>IF(P31=0,0,IF(COUNTBLANK(P31)=1,0,COUNTA($P$14:P31)))</f>
        <v>0</v>
      </c>
      <c r="B31" s="24">
        <f>IF($C$4="Attiecināmās izmaksas",IF('6a+c+n'!$Q31="A",'6a+c+n'!B31,0),0)</f>
        <v>0</v>
      </c>
      <c r="C31" s="24">
        <f>IF($C$4="Attiecināmās izmaksas",IF('6a+c+n'!$Q31="A",'6a+c+n'!C31,0),0)</f>
        <v>0</v>
      </c>
      <c r="D31" s="24">
        <f>IF($C$4="Attiecināmās izmaksas",IF('6a+c+n'!$Q31="A",'6a+c+n'!D31,0),0)</f>
        <v>0</v>
      </c>
      <c r="E31" s="46"/>
      <c r="F31" s="65"/>
      <c r="G31" s="119"/>
      <c r="H31" s="119">
        <f>IF($C$4="Attiecināmās izmaksas",IF('6a+c+n'!$Q31="A",'6a+c+n'!H31,0),0)</f>
        <v>0</v>
      </c>
      <c r="I31" s="119"/>
      <c r="J31" s="119"/>
      <c r="K31" s="120">
        <f>IF($C$4="Attiecināmās izmaksas",IF('6a+c+n'!$Q31="A",'6a+c+n'!K31,0),0)</f>
        <v>0</v>
      </c>
      <c r="L31" s="65">
        <f>IF($C$4="Attiecināmās izmaksas",IF('6a+c+n'!$Q31="A",'6a+c+n'!L31,0),0)</f>
        <v>0</v>
      </c>
      <c r="M31" s="119">
        <f>IF($C$4="Attiecināmās izmaksas",IF('6a+c+n'!$Q31="A",'6a+c+n'!M31,0),0)</f>
        <v>0</v>
      </c>
      <c r="N31" s="119">
        <f>IF($C$4="Attiecināmās izmaksas",IF('6a+c+n'!$Q31="A",'6a+c+n'!N31,0),0)</f>
        <v>0</v>
      </c>
      <c r="O31" s="119">
        <f>IF($C$4="Attiecināmās izmaksas",IF('6a+c+n'!$Q31="A",'6a+c+n'!O31,0),0)</f>
        <v>0</v>
      </c>
      <c r="P31" s="120">
        <f>IF($C$4="Attiecināmās izmaksas",IF('6a+c+n'!$Q31="A",'6a+c+n'!P31,0),0)</f>
        <v>0</v>
      </c>
    </row>
    <row r="32" spans="1:16" x14ac:dyDescent="0.2">
      <c r="A32" s="51">
        <f>IF(P32=0,0,IF(COUNTBLANK(P32)=1,0,COUNTA($P$14:P32)))</f>
        <v>0</v>
      </c>
      <c r="B32" s="24">
        <f>IF($C$4="Attiecināmās izmaksas",IF('6a+c+n'!$Q32="A",'6a+c+n'!B32,0),0)</f>
        <v>0</v>
      </c>
      <c r="C32" s="24">
        <f>IF($C$4="Attiecināmās izmaksas",IF('6a+c+n'!$Q32="A",'6a+c+n'!C32,0),0)</f>
        <v>0</v>
      </c>
      <c r="D32" s="24">
        <f>IF($C$4="Attiecināmās izmaksas",IF('6a+c+n'!$Q32="A",'6a+c+n'!D32,0),0)</f>
        <v>0</v>
      </c>
      <c r="E32" s="46"/>
      <c r="F32" s="65"/>
      <c r="G32" s="119"/>
      <c r="H32" s="119">
        <f>IF($C$4="Attiecināmās izmaksas",IF('6a+c+n'!$Q32="A",'6a+c+n'!H32,0),0)</f>
        <v>0</v>
      </c>
      <c r="I32" s="119"/>
      <c r="J32" s="119"/>
      <c r="K32" s="120">
        <f>IF($C$4="Attiecināmās izmaksas",IF('6a+c+n'!$Q32="A",'6a+c+n'!K32,0),0)</f>
        <v>0</v>
      </c>
      <c r="L32" s="65">
        <f>IF($C$4="Attiecināmās izmaksas",IF('6a+c+n'!$Q32="A",'6a+c+n'!L32,0),0)</f>
        <v>0</v>
      </c>
      <c r="M32" s="119">
        <f>IF($C$4="Attiecināmās izmaksas",IF('6a+c+n'!$Q32="A",'6a+c+n'!M32,0),0)</f>
        <v>0</v>
      </c>
      <c r="N32" s="119">
        <f>IF($C$4="Attiecināmās izmaksas",IF('6a+c+n'!$Q32="A",'6a+c+n'!N32,0),0)</f>
        <v>0</v>
      </c>
      <c r="O32" s="119">
        <f>IF($C$4="Attiecināmās izmaksas",IF('6a+c+n'!$Q32="A",'6a+c+n'!O32,0),0)</f>
        <v>0</v>
      </c>
      <c r="P32" s="120">
        <f>IF($C$4="Attiecināmās izmaksas",IF('6a+c+n'!$Q32="A",'6a+c+n'!P32,0),0)</f>
        <v>0</v>
      </c>
    </row>
    <row r="33" spans="1:16" ht="12" customHeight="1" thickBot="1" x14ac:dyDescent="0.25">
      <c r="A33" s="317" t="s">
        <v>62</v>
      </c>
      <c r="B33" s="318"/>
      <c r="C33" s="318"/>
      <c r="D33" s="318"/>
      <c r="E33" s="318"/>
      <c r="F33" s="318"/>
      <c r="G33" s="318"/>
      <c r="H33" s="318"/>
      <c r="I33" s="318"/>
      <c r="J33" s="318"/>
      <c r="K33" s="319"/>
      <c r="L33" s="130">
        <f>SUM(L14:L32)</f>
        <v>0</v>
      </c>
      <c r="M33" s="131">
        <f>SUM(M14:M32)</f>
        <v>0</v>
      </c>
      <c r="N33" s="131">
        <f>SUM(N14:N32)</f>
        <v>0</v>
      </c>
      <c r="O33" s="131">
        <f>SUM(O14:O32)</f>
        <v>0</v>
      </c>
      <c r="P33" s="132">
        <f>SUM(P14:P32)</f>
        <v>0</v>
      </c>
    </row>
    <row r="34" spans="1:16" x14ac:dyDescent="0.2">
      <c r="A34" s="16"/>
      <c r="B34" s="16"/>
      <c r="C34" s="16"/>
      <c r="D34" s="16"/>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1" t="s">
        <v>14</v>
      </c>
      <c r="B36" s="16"/>
      <c r="C36" s="320" t="str">
        <f>'Kops n'!C35:H35</f>
        <v>Gundega Ābelīte 28.03.2024</v>
      </c>
      <c r="D36" s="320"/>
      <c r="E36" s="320"/>
      <c r="F36" s="320"/>
      <c r="G36" s="320"/>
      <c r="H36" s="320"/>
      <c r="I36" s="16"/>
      <c r="J36" s="16"/>
      <c r="K36" s="16"/>
      <c r="L36" s="16"/>
      <c r="M36" s="16"/>
      <c r="N36" s="16"/>
      <c r="O36" s="16"/>
      <c r="P36" s="16"/>
    </row>
    <row r="37" spans="1:16" x14ac:dyDescent="0.2">
      <c r="A37" s="16"/>
      <c r="B37" s="16"/>
      <c r="C37" s="246" t="s">
        <v>15</v>
      </c>
      <c r="D37" s="246"/>
      <c r="E37" s="246"/>
      <c r="F37" s="246"/>
      <c r="G37" s="246"/>
      <c r="H37" s="24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262" t="str">
        <f>'Kops n'!A38:D38</f>
        <v>Tāme sastādīta 2024. gada 28. martā</v>
      </c>
      <c r="B39" s="263"/>
      <c r="C39" s="263"/>
      <c r="D39" s="263"/>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 t="s">
        <v>41</v>
      </c>
      <c r="B41" s="16"/>
      <c r="C41" s="320">
        <f>'Kops n'!C40:H40</f>
        <v>0</v>
      </c>
      <c r="D41" s="320"/>
      <c r="E41" s="320"/>
      <c r="F41" s="320"/>
      <c r="G41" s="320"/>
      <c r="H41" s="320"/>
      <c r="I41" s="16"/>
      <c r="J41" s="16"/>
      <c r="K41" s="16"/>
      <c r="L41" s="16"/>
      <c r="M41" s="16"/>
      <c r="N41" s="16"/>
      <c r="O41" s="16"/>
      <c r="P41" s="16"/>
    </row>
    <row r="42" spans="1:16" x14ac:dyDescent="0.2">
      <c r="A42" s="16"/>
      <c r="B42" s="16"/>
      <c r="C42" s="246" t="s">
        <v>15</v>
      </c>
      <c r="D42" s="246"/>
      <c r="E42" s="246"/>
      <c r="F42" s="246"/>
      <c r="G42" s="246"/>
      <c r="H42" s="24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78" t="s">
        <v>16</v>
      </c>
      <c r="B44" s="42"/>
      <c r="C44" s="85">
        <f>'Kops n'!C43</f>
        <v>0</v>
      </c>
      <c r="D44" s="42"/>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sheetData>
  <mergeCells count="23">
    <mergeCell ref="C2:I2"/>
    <mergeCell ref="C3:I3"/>
    <mergeCell ref="C4:I4"/>
    <mergeCell ref="D5:L5"/>
    <mergeCell ref="D6:L6"/>
    <mergeCell ref="D8:L8"/>
    <mergeCell ref="A9:F9"/>
    <mergeCell ref="J9:M9"/>
    <mergeCell ref="N9:O9"/>
    <mergeCell ref="D7:L7"/>
    <mergeCell ref="C42:H42"/>
    <mergeCell ref="L12:P12"/>
    <mergeCell ref="A33:K33"/>
    <mergeCell ref="C36:H36"/>
    <mergeCell ref="C37:H37"/>
    <mergeCell ref="A39:D39"/>
    <mergeCell ref="C41:H41"/>
    <mergeCell ref="A12:A13"/>
    <mergeCell ref="B12:B13"/>
    <mergeCell ref="C12:C13"/>
    <mergeCell ref="D12:D13"/>
    <mergeCell ref="E12:E13"/>
    <mergeCell ref="F12:K12"/>
  </mergeCells>
  <conditionalFormatting sqref="A33:K33">
    <cfRule type="containsText" dxfId="136" priority="3" operator="containsText" text="Tiešās izmaksas kopā, t. sk. darba devēja sociālais nodoklis __.__% ">
      <formula>NOT(ISERROR(SEARCH("Tiešās izmaksas kopā, t. sk. darba devēja sociālais nodoklis __.__% ",A33)))</formula>
    </cfRule>
  </conditionalFormatting>
  <conditionalFormatting sqref="A14:P32">
    <cfRule type="cellIs" dxfId="135" priority="1" operator="equal">
      <formula>0</formula>
    </cfRule>
  </conditionalFormatting>
  <conditionalFormatting sqref="C2:I2 D5:L8 N9:O9 L33:P33 C36:H36 C41:H41 C44">
    <cfRule type="cellIs" dxfId="134"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2"/>
  <sheetViews>
    <sheetView topLeftCell="A11" workbookViewId="0">
      <selection activeCell="P38" sqref="P3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'6a+c+n'!D1</f>
        <v>6</v>
      </c>
      <c r="E1" s="22"/>
      <c r="F1" s="22"/>
      <c r="G1" s="22"/>
      <c r="H1" s="22"/>
      <c r="I1" s="22"/>
      <c r="J1" s="22"/>
      <c r="N1" s="26"/>
      <c r="O1" s="27"/>
      <c r="P1" s="28"/>
    </row>
    <row r="2" spans="1:16" x14ac:dyDescent="0.2">
      <c r="A2" s="29"/>
      <c r="B2" s="29"/>
      <c r="C2" s="332" t="str">
        <f>'6a+c+n'!C2:I2</f>
        <v>Jumta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'6a+c+n'!A9</f>
        <v>Tāme sastādīta  2023. gada tirgus cenās, pamatojoties uz AR daļas rasējumiem</v>
      </c>
      <c r="B9" s="329"/>
      <c r="C9" s="329"/>
      <c r="D9" s="329"/>
      <c r="E9" s="329"/>
      <c r="F9" s="329"/>
      <c r="G9" s="31"/>
      <c r="H9" s="31"/>
      <c r="I9" s="31"/>
      <c r="J9" s="330" t="s">
        <v>45</v>
      </c>
      <c r="K9" s="330"/>
      <c r="L9" s="330"/>
      <c r="M9" s="330"/>
      <c r="N9" s="331">
        <f>P30</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izmaksas",IF('6a+c+n'!$Q14="C",'6a+c+n'!B14,0))</f>
        <v>0</v>
      </c>
      <c r="C14" s="23">
        <f>IF($C$4="citu pasākumu izmaksas",IF('6a+c+n'!$Q14="C",'6a+c+n'!C14,0))</f>
        <v>0</v>
      </c>
      <c r="D14" s="23">
        <f>IF($C$4="citu pasākumu izmaksas",IF('6a+c+n'!$Q14="C",'6a+c+n'!D14,0))</f>
        <v>0</v>
      </c>
      <c r="E14" s="45"/>
      <c r="F14" s="63"/>
      <c r="G14" s="117"/>
      <c r="H14" s="117">
        <f>IF($C$4="citu pasākumu izmaksas",IF('6a+c+n'!$Q14="C",'6a+c+n'!H14,0))</f>
        <v>0</v>
      </c>
      <c r="I14" s="117"/>
      <c r="J14" s="117"/>
      <c r="K14" s="118">
        <f>IF($C$4="citu pasākumu izmaksas",IF('6a+c+n'!$Q14="C",'6a+c+n'!K14,0))</f>
        <v>0</v>
      </c>
      <c r="L14" s="81">
        <f>IF($C$4="citu pasākumu izmaksas",IF('6a+c+n'!$Q14="C",'6a+c+n'!L14,0))</f>
        <v>0</v>
      </c>
      <c r="M14" s="117">
        <f>IF($C$4="citu pasākumu izmaksas",IF('6a+c+n'!$Q14="C",'6a+c+n'!M14,0))</f>
        <v>0</v>
      </c>
      <c r="N14" s="117">
        <f>IF($C$4="citu pasākumu izmaksas",IF('6a+c+n'!$Q14="C",'6a+c+n'!N14,0))</f>
        <v>0</v>
      </c>
      <c r="O14" s="117">
        <f>IF($C$4="citu pasākumu izmaksas",IF('6a+c+n'!$Q14="C",'6a+c+n'!O14,0))</f>
        <v>0</v>
      </c>
      <c r="P14" s="118">
        <f>IF($C$4="citu pasākumu izmaksas",IF('6a+c+n'!$Q14="C",'6a+c+n'!P14,0))</f>
        <v>0</v>
      </c>
    </row>
    <row r="15" spans="1:16" ht="20.399999999999999" x14ac:dyDescent="0.2">
      <c r="A15" s="51">
        <f>IF(P15=0,0,IF(COUNTBLANK(P15)=1,0,COUNTA($P$14:P15)))</f>
        <v>0</v>
      </c>
      <c r="B15" s="24" t="str">
        <f>IF($C$4="citu pasākumu izmaksas",IF('6a+c+n'!$Q15="C",'6a+c+n'!B15,0))</f>
        <v>09-00000</v>
      </c>
      <c r="C15" s="24" t="str">
        <f>IF($C$4="citu pasākumu izmaksas",IF('6a+c+n'!$Q15="C",'6a+c+n'!C15,0))</f>
        <v>Ventilācijas skursteņu remonts(ja nepieciešams) un jaunu skārda nosegcepuru uzstādīšana.</v>
      </c>
      <c r="D15" s="24" t="str">
        <f>IF($C$4="citu pasākumu izmaksas",IF('6a+c+n'!$Q15="C",'6a+c+n'!D15,0))</f>
        <v>kompl</v>
      </c>
      <c r="E15" s="46"/>
      <c r="F15" s="65"/>
      <c r="G15" s="119"/>
      <c r="H15" s="119">
        <f>IF($C$4="citu pasākumu izmaksas",IF('6a+c+n'!$Q15="C",'6a+c+n'!H15,0))</f>
        <v>0</v>
      </c>
      <c r="I15" s="119"/>
      <c r="J15" s="119"/>
      <c r="K15" s="120">
        <f>IF($C$4="citu pasākumu izmaksas",IF('6a+c+n'!$Q15="C",'6a+c+n'!K15,0))</f>
        <v>0</v>
      </c>
      <c r="L15" s="82">
        <f>IF($C$4="citu pasākumu izmaksas",IF('6a+c+n'!$Q15="C",'6a+c+n'!L15,0))</f>
        <v>0</v>
      </c>
      <c r="M15" s="119">
        <f>IF($C$4="citu pasākumu izmaksas",IF('6a+c+n'!$Q15="C",'6a+c+n'!M15,0))</f>
        <v>0</v>
      </c>
      <c r="N15" s="119">
        <f>IF($C$4="citu pasākumu izmaksas",IF('6a+c+n'!$Q15="C",'6a+c+n'!N15,0))</f>
        <v>0</v>
      </c>
      <c r="O15" s="119">
        <f>IF($C$4="citu pasākumu izmaksas",IF('6a+c+n'!$Q15="C",'6a+c+n'!O15,0))</f>
        <v>0</v>
      </c>
      <c r="P15" s="120">
        <f>IF($C$4="citu pasākumu izmaksas",IF('6a+c+n'!$Q15="C",'6a+c+n'!P15,0))</f>
        <v>0</v>
      </c>
    </row>
    <row r="16" spans="1:16" x14ac:dyDescent="0.2">
      <c r="A16" s="51">
        <f>IF(P16=0,0,IF(COUNTBLANK(P16)=1,0,COUNTA($P$14:P16)))</f>
        <v>0</v>
      </c>
      <c r="B16" s="24">
        <f>IF($C$4="citu pasākumu izmaksas",IF('6a+c+n'!$Q16="C",'6a+c+n'!B16,0))</f>
        <v>0</v>
      </c>
      <c r="C16" s="24">
        <f>IF($C$4="citu pasākumu izmaksas",IF('6a+c+n'!$Q16="C",'6a+c+n'!C16,0))</f>
        <v>0</v>
      </c>
      <c r="D16" s="24">
        <f>IF($C$4="citu pasākumu izmaksas",IF('6a+c+n'!$Q16="C",'6a+c+n'!D16,0))</f>
        <v>0</v>
      </c>
      <c r="E16" s="46"/>
      <c r="F16" s="65"/>
      <c r="G16" s="119"/>
      <c r="H16" s="119">
        <f>IF($C$4="citu pasākumu izmaksas",IF('6a+c+n'!$Q16="C",'6a+c+n'!H16,0))</f>
        <v>0</v>
      </c>
      <c r="I16" s="119"/>
      <c r="J16" s="119"/>
      <c r="K16" s="120">
        <f>IF($C$4="citu pasākumu izmaksas",IF('6a+c+n'!$Q16="C",'6a+c+n'!K16,0))</f>
        <v>0</v>
      </c>
      <c r="L16" s="82">
        <f>IF($C$4="citu pasākumu izmaksas",IF('6a+c+n'!$Q16="C",'6a+c+n'!L16,0))</f>
        <v>0</v>
      </c>
      <c r="M16" s="119">
        <f>IF($C$4="citu pasākumu izmaksas",IF('6a+c+n'!$Q16="C",'6a+c+n'!M16,0))</f>
        <v>0</v>
      </c>
      <c r="N16" s="119">
        <f>IF($C$4="citu pasākumu izmaksas",IF('6a+c+n'!$Q16="C",'6a+c+n'!N16,0))</f>
        <v>0</v>
      </c>
      <c r="O16" s="119">
        <f>IF($C$4="citu pasākumu izmaksas",IF('6a+c+n'!$Q16="C",'6a+c+n'!O16,0))</f>
        <v>0</v>
      </c>
      <c r="P16" s="120">
        <f>IF($C$4="citu pasākumu izmaksas",IF('6a+c+n'!$Q16="C",'6a+c+n'!P16,0))</f>
        <v>0</v>
      </c>
    </row>
    <row r="17" spans="1:16" x14ac:dyDescent="0.2">
      <c r="A17" s="51">
        <f>IF(P17=0,0,IF(COUNTBLANK(P17)=1,0,COUNTA($P$14:P17)))</f>
        <v>0</v>
      </c>
      <c r="B17" s="24">
        <f>IF($C$4="citu pasākumu izmaksas",IF('6a+c+n'!$Q17="C",'6a+c+n'!B17,0))</f>
        <v>0</v>
      </c>
      <c r="C17" s="24">
        <f>IF($C$4="citu pasākumu izmaksas",IF('6a+c+n'!$Q17="C",'6a+c+n'!C17,0))</f>
        <v>0</v>
      </c>
      <c r="D17" s="24">
        <f>IF($C$4="citu pasākumu izmaksas",IF('6a+c+n'!$Q17="C",'6a+c+n'!D17,0))</f>
        <v>0</v>
      </c>
      <c r="E17" s="46"/>
      <c r="F17" s="65"/>
      <c r="G17" s="119"/>
      <c r="H17" s="119">
        <f>IF($C$4="citu pasākumu izmaksas",IF('6a+c+n'!$Q17="C",'6a+c+n'!H17,0))</f>
        <v>0</v>
      </c>
      <c r="I17" s="119"/>
      <c r="J17" s="119"/>
      <c r="K17" s="120">
        <f>IF($C$4="citu pasākumu izmaksas",IF('6a+c+n'!$Q17="C",'6a+c+n'!K17,0))</f>
        <v>0</v>
      </c>
      <c r="L17" s="82">
        <f>IF($C$4="citu pasākumu izmaksas",IF('6a+c+n'!$Q17="C",'6a+c+n'!L17,0))</f>
        <v>0</v>
      </c>
      <c r="M17" s="119">
        <f>IF($C$4="citu pasākumu izmaksas",IF('6a+c+n'!$Q17="C",'6a+c+n'!M17,0))</f>
        <v>0</v>
      </c>
      <c r="N17" s="119">
        <f>IF($C$4="citu pasākumu izmaksas",IF('6a+c+n'!$Q17="C",'6a+c+n'!N17,0))</f>
        <v>0</v>
      </c>
      <c r="O17" s="119">
        <f>IF($C$4="citu pasākumu izmaksas",IF('6a+c+n'!$Q17="C",'6a+c+n'!O17,0))</f>
        <v>0</v>
      </c>
      <c r="P17" s="120">
        <f>IF($C$4="citu pasākumu izmaksas",IF('6a+c+n'!$Q17="C",'6a+c+n'!P17,0))</f>
        <v>0</v>
      </c>
    </row>
    <row r="18" spans="1:16" x14ac:dyDescent="0.2">
      <c r="A18" s="51">
        <f>IF(P18=0,0,IF(COUNTBLANK(P18)=1,0,COUNTA($P$14:P18)))</f>
        <v>0</v>
      </c>
      <c r="B18" s="24">
        <f>IF($C$4="citu pasākumu izmaksas",IF('6a+c+n'!$Q18="C",'6a+c+n'!B18,0))</f>
        <v>0</v>
      </c>
      <c r="C18" s="24">
        <f>IF($C$4="citu pasākumu izmaksas",IF('6a+c+n'!$Q18="C",'6a+c+n'!C18,0))</f>
        <v>0</v>
      </c>
      <c r="D18" s="24">
        <f>IF($C$4="citu pasākumu izmaksas",IF('6a+c+n'!$Q18="C",'6a+c+n'!D18,0))</f>
        <v>0</v>
      </c>
      <c r="E18" s="46"/>
      <c r="F18" s="65"/>
      <c r="G18" s="119"/>
      <c r="H18" s="119">
        <f>IF($C$4="citu pasākumu izmaksas",IF('6a+c+n'!$Q18="C",'6a+c+n'!H18,0))</f>
        <v>0</v>
      </c>
      <c r="I18" s="119"/>
      <c r="J18" s="119"/>
      <c r="K18" s="120">
        <f>IF($C$4="citu pasākumu izmaksas",IF('6a+c+n'!$Q18="C",'6a+c+n'!K18,0))</f>
        <v>0</v>
      </c>
      <c r="L18" s="82">
        <f>IF($C$4="citu pasākumu izmaksas",IF('6a+c+n'!$Q18="C",'6a+c+n'!L18,0))</f>
        <v>0</v>
      </c>
      <c r="M18" s="119">
        <f>IF($C$4="citu pasākumu izmaksas",IF('6a+c+n'!$Q18="C",'6a+c+n'!M18,0))</f>
        <v>0</v>
      </c>
      <c r="N18" s="119">
        <f>IF($C$4="citu pasākumu izmaksas",IF('6a+c+n'!$Q18="C",'6a+c+n'!N18,0))</f>
        <v>0</v>
      </c>
      <c r="O18" s="119">
        <f>IF($C$4="citu pasākumu izmaksas",IF('6a+c+n'!$Q18="C",'6a+c+n'!O18,0))</f>
        <v>0</v>
      </c>
      <c r="P18" s="120">
        <f>IF($C$4="citu pasākumu izmaksas",IF('6a+c+n'!$Q18="C",'6a+c+n'!P18,0))</f>
        <v>0</v>
      </c>
    </row>
    <row r="19" spans="1:16" x14ac:dyDescent="0.2">
      <c r="A19" s="51">
        <f>IF(P19=0,0,IF(COUNTBLANK(P19)=1,0,COUNTA($P$14:P19)))</f>
        <v>0</v>
      </c>
      <c r="B19" s="24">
        <f>IF($C$4="citu pasākumu izmaksas",IF('6a+c+n'!$Q19="C",'6a+c+n'!B19,0))</f>
        <v>0</v>
      </c>
      <c r="C19" s="24">
        <f>IF($C$4="citu pasākumu izmaksas",IF('6a+c+n'!$Q19="C",'6a+c+n'!C19,0))</f>
        <v>0</v>
      </c>
      <c r="D19" s="24">
        <f>IF($C$4="citu pasākumu izmaksas",IF('6a+c+n'!$Q19="C",'6a+c+n'!D19,0))</f>
        <v>0</v>
      </c>
      <c r="E19" s="46"/>
      <c r="F19" s="65"/>
      <c r="G19" s="119"/>
      <c r="H19" s="119">
        <f>IF($C$4="citu pasākumu izmaksas",IF('6a+c+n'!$Q19="C",'6a+c+n'!H19,0))</f>
        <v>0</v>
      </c>
      <c r="I19" s="119"/>
      <c r="J19" s="119"/>
      <c r="K19" s="120">
        <f>IF($C$4="citu pasākumu izmaksas",IF('6a+c+n'!$Q19="C",'6a+c+n'!K19,0))</f>
        <v>0</v>
      </c>
      <c r="L19" s="82">
        <f>IF($C$4="citu pasākumu izmaksas",IF('6a+c+n'!$Q19="C",'6a+c+n'!L19,0))</f>
        <v>0</v>
      </c>
      <c r="M19" s="119">
        <f>IF($C$4="citu pasākumu izmaksas",IF('6a+c+n'!$Q19="C",'6a+c+n'!M19,0))</f>
        <v>0</v>
      </c>
      <c r="N19" s="119">
        <f>IF($C$4="citu pasākumu izmaksas",IF('6a+c+n'!$Q19="C",'6a+c+n'!N19,0))</f>
        <v>0</v>
      </c>
      <c r="O19" s="119">
        <f>IF($C$4="citu pasākumu izmaksas",IF('6a+c+n'!$Q19="C",'6a+c+n'!O19,0))</f>
        <v>0</v>
      </c>
      <c r="P19" s="120">
        <f>IF($C$4="citu pasākumu izmaksas",IF('6a+c+n'!$Q19="C",'6a+c+n'!P19,0))</f>
        <v>0</v>
      </c>
    </row>
    <row r="20" spans="1:16" x14ac:dyDescent="0.2">
      <c r="A20" s="51">
        <f>IF(P20=0,0,IF(COUNTBLANK(P20)=1,0,COUNTA($P$14:P20)))</f>
        <v>0</v>
      </c>
      <c r="B20" s="24">
        <f>IF($C$4="citu pasākumu izmaksas",IF('6a+c+n'!$Q20="C",'6a+c+n'!B20,0))</f>
        <v>0</v>
      </c>
      <c r="C20" s="24">
        <f>IF($C$4="citu pasākumu izmaksas",IF('6a+c+n'!$Q20="C",'6a+c+n'!C20,0))</f>
        <v>0</v>
      </c>
      <c r="D20" s="24">
        <f>IF($C$4="citu pasākumu izmaksas",IF('6a+c+n'!$Q20="C",'6a+c+n'!D20,0))</f>
        <v>0</v>
      </c>
      <c r="E20" s="46"/>
      <c r="F20" s="65"/>
      <c r="G20" s="119"/>
      <c r="H20" s="119">
        <f>IF($C$4="citu pasākumu izmaksas",IF('6a+c+n'!$Q20="C",'6a+c+n'!H20,0))</f>
        <v>0</v>
      </c>
      <c r="I20" s="119"/>
      <c r="J20" s="119"/>
      <c r="K20" s="120">
        <f>IF($C$4="citu pasākumu izmaksas",IF('6a+c+n'!$Q20="C",'6a+c+n'!K20,0))</f>
        <v>0</v>
      </c>
      <c r="L20" s="82">
        <f>IF($C$4="citu pasākumu izmaksas",IF('6a+c+n'!$Q20="C",'6a+c+n'!L20,0))</f>
        <v>0</v>
      </c>
      <c r="M20" s="119">
        <f>IF($C$4="citu pasākumu izmaksas",IF('6a+c+n'!$Q20="C",'6a+c+n'!M20,0))</f>
        <v>0</v>
      </c>
      <c r="N20" s="119">
        <f>IF($C$4="citu pasākumu izmaksas",IF('6a+c+n'!$Q20="C",'6a+c+n'!N20,0))</f>
        <v>0</v>
      </c>
      <c r="O20" s="119">
        <f>IF($C$4="citu pasākumu izmaksas",IF('6a+c+n'!$Q20="C",'6a+c+n'!O20,0))</f>
        <v>0</v>
      </c>
      <c r="P20" s="120">
        <f>IF($C$4="citu pasākumu izmaksas",IF('6a+c+n'!$Q20="C",'6a+c+n'!P20,0))</f>
        <v>0</v>
      </c>
    </row>
    <row r="21" spans="1:16" x14ac:dyDescent="0.2">
      <c r="A21" s="51">
        <f>IF(P21=0,0,IF(COUNTBLANK(P21)=1,0,COUNTA($P$14:P21)))</f>
        <v>0</v>
      </c>
      <c r="B21" s="24">
        <f>IF($C$4="citu pasākumu izmaksas",IF('6a+c+n'!$Q21="C",'6a+c+n'!B21,0))</f>
        <v>0</v>
      </c>
      <c r="C21" s="24">
        <f>IF($C$4="citu pasākumu izmaksas",IF('6a+c+n'!$Q21="C",'6a+c+n'!C21,0))</f>
        <v>0</v>
      </c>
      <c r="D21" s="24">
        <f>IF($C$4="citu pasākumu izmaksas",IF('6a+c+n'!$Q21="C",'6a+c+n'!D21,0))</f>
        <v>0</v>
      </c>
      <c r="E21" s="46"/>
      <c r="F21" s="65"/>
      <c r="G21" s="119"/>
      <c r="H21" s="119">
        <f>IF($C$4="citu pasākumu izmaksas",IF('6a+c+n'!$Q21="C",'6a+c+n'!H21,0))</f>
        <v>0</v>
      </c>
      <c r="I21" s="119"/>
      <c r="J21" s="119"/>
      <c r="K21" s="120">
        <f>IF($C$4="citu pasākumu izmaksas",IF('6a+c+n'!$Q21="C",'6a+c+n'!K21,0))</f>
        <v>0</v>
      </c>
      <c r="L21" s="82">
        <f>IF($C$4="citu pasākumu izmaksas",IF('6a+c+n'!$Q21="C",'6a+c+n'!L21,0))</f>
        <v>0</v>
      </c>
      <c r="M21" s="119">
        <f>IF($C$4="citu pasākumu izmaksas",IF('6a+c+n'!$Q21="C",'6a+c+n'!M21,0))</f>
        <v>0</v>
      </c>
      <c r="N21" s="119">
        <f>IF($C$4="citu pasākumu izmaksas",IF('6a+c+n'!$Q21="C",'6a+c+n'!N21,0))</f>
        <v>0</v>
      </c>
      <c r="O21" s="119">
        <f>IF($C$4="citu pasākumu izmaksas",IF('6a+c+n'!$Q21="C",'6a+c+n'!O21,0))</f>
        <v>0</v>
      </c>
      <c r="P21" s="120">
        <f>IF($C$4="citu pasākumu izmaksas",IF('6a+c+n'!$Q21="C",'6a+c+n'!P21,0))</f>
        <v>0</v>
      </c>
    </row>
    <row r="22" spans="1:16" x14ac:dyDescent="0.2">
      <c r="A22" s="51">
        <f>IF(P22=0,0,IF(COUNTBLANK(P22)=1,0,COUNTA($P$14:P22)))</f>
        <v>0</v>
      </c>
      <c r="B22" s="24">
        <f>IF($C$4="citu pasākumu izmaksas",IF('6a+c+n'!$Q22="C",'6a+c+n'!B22,0))</f>
        <v>0</v>
      </c>
      <c r="C22" s="24">
        <f>IF($C$4="citu pasākumu izmaksas",IF('6a+c+n'!$Q22="C",'6a+c+n'!C22,0))</f>
        <v>0</v>
      </c>
      <c r="D22" s="24">
        <f>IF($C$4="citu pasākumu izmaksas",IF('6a+c+n'!$Q22="C",'6a+c+n'!D22,0))</f>
        <v>0</v>
      </c>
      <c r="E22" s="46"/>
      <c r="F22" s="65"/>
      <c r="G22" s="119"/>
      <c r="H22" s="119">
        <f>IF($C$4="citu pasākumu izmaksas",IF('6a+c+n'!$Q22="C",'6a+c+n'!H22,0))</f>
        <v>0</v>
      </c>
      <c r="I22" s="119"/>
      <c r="J22" s="119"/>
      <c r="K22" s="120">
        <f>IF($C$4="citu pasākumu izmaksas",IF('6a+c+n'!$Q22="C",'6a+c+n'!K22,0))</f>
        <v>0</v>
      </c>
      <c r="L22" s="82">
        <f>IF($C$4="citu pasākumu izmaksas",IF('6a+c+n'!$Q22="C",'6a+c+n'!L22,0))</f>
        <v>0</v>
      </c>
      <c r="M22" s="119">
        <f>IF($C$4="citu pasākumu izmaksas",IF('6a+c+n'!$Q22="C",'6a+c+n'!M22,0))</f>
        <v>0</v>
      </c>
      <c r="N22" s="119">
        <f>IF($C$4="citu pasākumu izmaksas",IF('6a+c+n'!$Q22="C",'6a+c+n'!N22,0))</f>
        <v>0</v>
      </c>
      <c r="O22" s="119">
        <f>IF($C$4="citu pasākumu izmaksas",IF('6a+c+n'!$Q22="C",'6a+c+n'!O22,0))</f>
        <v>0</v>
      </c>
      <c r="P22" s="120">
        <f>IF($C$4="citu pasākumu izmaksas",IF('6a+c+n'!$Q22="C",'6a+c+n'!P22,0))</f>
        <v>0</v>
      </c>
    </row>
    <row r="23" spans="1:16" x14ac:dyDescent="0.2">
      <c r="A23" s="51">
        <f>IF(P23=0,0,IF(COUNTBLANK(P23)=1,0,COUNTA($P$14:P23)))</f>
        <v>0</v>
      </c>
      <c r="B23" s="24">
        <f>IF($C$4="citu pasākumu izmaksas",IF('6a+c+n'!$Q23="C",'6a+c+n'!B23,0))</f>
        <v>0</v>
      </c>
      <c r="C23" s="24">
        <f>IF($C$4="citu pasākumu izmaksas",IF('6a+c+n'!$Q23="C",'6a+c+n'!C23,0))</f>
        <v>0</v>
      </c>
      <c r="D23" s="24">
        <f>IF($C$4="citu pasākumu izmaksas",IF('6a+c+n'!$Q23="C",'6a+c+n'!D23,0))</f>
        <v>0</v>
      </c>
      <c r="E23" s="46"/>
      <c r="F23" s="65"/>
      <c r="G23" s="119"/>
      <c r="H23" s="119">
        <f>IF($C$4="citu pasākumu izmaksas",IF('6a+c+n'!$Q23="C",'6a+c+n'!H23,0))</f>
        <v>0</v>
      </c>
      <c r="I23" s="119"/>
      <c r="J23" s="119"/>
      <c r="K23" s="120">
        <f>IF($C$4="citu pasākumu izmaksas",IF('6a+c+n'!$Q23="C",'6a+c+n'!K23,0))</f>
        <v>0</v>
      </c>
      <c r="L23" s="82">
        <f>IF($C$4="citu pasākumu izmaksas",IF('6a+c+n'!$Q23="C",'6a+c+n'!L23,0))</f>
        <v>0</v>
      </c>
      <c r="M23" s="119">
        <f>IF($C$4="citu pasākumu izmaksas",IF('6a+c+n'!$Q23="C",'6a+c+n'!M23,0))</f>
        <v>0</v>
      </c>
      <c r="N23" s="119">
        <f>IF($C$4="citu pasākumu izmaksas",IF('6a+c+n'!$Q23="C",'6a+c+n'!N23,0))</f>
        <v>0</v>
      </c>
      <c r="O23" s="119">
        <f>IF($C$4="citu pasākumu izmaksas",IF('6a+c+n'!$Q23="C",'6a+c+n'!O23,0))</f>
        <v>0</v>
      </c>
      <c r="P23" s="120">
        <f>IF($C$4="citu pasākumu izmaksas",IF('6a+c+n'!$Q23="C",'6a+c+n'!P23,0))</f>
        <v>0</v>
      </c>
    </row>
    <row r="24" spans="1:16" x14ac:dyDescent="0.2">
      <c r="A24" s="51">
        <f>IF(P24=0,0,IF(COUNTBLANK(P24)=1,0,COUNTA($P$14:P24)))</f>
        <v>0</v>
      </c>
      <c r="B24" s="24">
        <f>IF($C$4="citu pasākumu izmaksas",IF('6a+c+n'!$Q24="C",'6a+c+n'!B24,0))</f>
        <v>0</v>
      </c>
      <c r="C24" s="24">
        <f>IF($C$4="citu pasākumu izmaksas",IF('6a+c+n'!$Q24="C",'6a+c+n'!C24,0))</f>
        <v>0</v>
      </c>
      <c r="D24" s="24">
        <f>IF($C$4="citu pasākumu izmaksas",IF('6a+c+n'!$Q24="C",'6a+c+n'!D24,0))</f>
        <v>0</v>
      </c>
      <c r="E24" s="46"/>
      <c r="F24" s="65"/>
      <c r="G24" s="119"/>
      <c r="H24" s="119">
        <f>IF($C$4="citu pasākumu izmaksas",IF('6a+c+n'!$Q24="C",'6a+c+n'!H24,0))</f>
        <v>0</v>
      </c>
      <c r="I24" s="119"/>
      <c r="J24" s="119"/>
      <c r="K24" s="120">
        <f>IF($C$4="citu pasākumu izmaksas",IF('6a+c+n'!$Q24="C",'6a+c+n'!K24,0))</f>
        <v>0</v>
      </c>
      <c r="L24" s="82">
        <f>IF($C$4="citu pasākumu izmaksas",IF('6a+c+n'!$Q24="C",'6a+c+n'!L24,0))</f>
        <v>0</v>
      </c>
      <c r="M24" s="119">
        <f>IF($C$4="citu pasākumu izmaksas",IF('6a+c+n'!$Q24="C",'6a+c+n'!M24,0))</f>
        <v>0</v>
      </c>
      <c r="N24" s="119">
        <f>IF($C$4="citu pasākumu izmaksas",IF('6a+c+n'!$Q24="C",'6a+c+n'!N24,0))</f>
        <v>0</v>
      </c>
      <c r="O24" s="119">
        <f>IF($C$4="citu pasākumu izmaksas",IF('6a+c+n'!$Q24="C",'6a+c+n'!O24,0))</f>
        <v>0</v>
      </c>
      <c r="P24" s="120">
        <f>IF($C$4="citu pasākumu izmaksas",IF('6a+c+n'!$Q24="C",'6a+c+n'!P24,0))</f>
        <v>0</v>
      </c>
    </row>
    <row r="25" spans="1:16" x14ac:dyDescent="0.2">
      <c r="A25" s="51">
        <f>IF(P25=0,0,IF(COUNTBLANK(P25)=1,0,COUNTA($P$14:P25)))</f>
        <v>0</v>
      </c>
      <c r="B25" s="24">
        <f>IF($C$4="citu pasākumu izmaksas",IF('6a+c+n'!$Q25="C",'6a+c+n'!B25,0))</f>
        <v>0</v>
      </c>
      <c r="C25" s="24">
        <f>IF($C$4="citu pasākumu izmaksas",IF('6a+c+n'!$Q25="C",'6a+c+n'!C25,0))</f>
        <v>0</v>
      </c>
      <c r="D25" s="24">
        <f>IF($C$4="citu pasākumu izmaksas",IF('6a+c+n'!$Q25="C",'6a+c+n'!D25,0))</f>
        <v>0</v>
      </c>
      <c r="E25" s="46"/>
      <c r="F25" s="65"/>
      <c r="G25" s="119"/>
      <c r="H25" s="119">
        <f>IF($C$4="citu pasākumu izmaksas",IF('6a+c+n'!$Q25="C",'6a+c+n'!H25,0))</f>
        <v>0</v>
      </c>
      <c r="I25" s="119"/>
      <c r="J25" s="119"/>
      <c r="K25" s="120">
        <f>IF($C$4="citu pasākumu izmaksas",IF('6a+c+n'!$Q25="C",'6a+c+n'!K25,0))</f>
        <v>0</v>
      </c>
      <c r="L25" s="82">
        <f>IF($C$4="citu pasākumu izmaksas",IF('6a+c+n'!$Q25="C",'6a+c+n'!L25,0))</f>
        <v>0</v>
      </c>
      <c r="M25" s="119">
        <f>IF($C$4="citu pasākumu izmaksas",IF('6a+c+n'!$Q25="C",'6a+c+n'!M25,0))</f>
        <v>0</v>
      </c>
      <c r="N25" s="119">
        <f>IF($C$4="citu pasākumu izmaksas",IF('6a+c+n'!$Q25="C",'6a+c+n'!N25,0))</f>
        <v>0</v>
      </c>
      <c r="O25" s="119">
        <f>IF($C$4="citu pasākumu izmaksas",IF('6a+c+n'!$Q25="C",'6a+c+n'!O25,0))</f>
        <v>0</v>
      </c>
      <c r="P25" s="120">
        <f>IF($C$4="citu pasākumu izmaksas",IF('6a+c+n'!$Q25="C",'6a+c+n'!P25,0))</f>
        <v>0</v>
      </c>
    </row>
    <row r="26" spans="1:16" x14ac:dyDescent="0.2">
      <c r="A26" s="51">
        <f>IF(P26=0,0,IF(COUNTBLANK(P26)=1,0,COUNTA($P$14:P26)))</f>
        <v>0</v>
      </c>
      <c r="B26" s="24">
        <f>IF($C$4="citu pasākumu izmaksas",IF('6a+c+n'!$Q26="C",'6a+c+n'!B26,0))</f>
        <v>0</v>
      </c>
      <c r="C26" s="24">
        <f>IF($C$4="citu pasākumu izmaksas",IF('6a+c+n'!$Q26="C",'6a+c+n'!C26,0))</f>
        <v>0</v>
      </c>
      <c r="D26" s="24">
        <f>IF($C$4="citu pasākumu izmaksas",IF('6a+c+n'!$Q26="C",'6a+c+n'!D26,0))</f>
        <v>0</v>
      </c>
      <c r="E26" s="46"/>
      <c r="F26" s="65"/>
      <c r="G26" s="119"/>
      <c r="H26" s="119">
        <f>IF($C$4="citu pasākumu izmaksas",IF('6a+c+n'!$Q26="C",'6a+c+n'!H26,0))</f>
        <v>0</v>
      </c>
      <c r="I26" s="119"/>
      <c r="J26" s="119"/>
      <c r="K26" s="120">
        <f>IF($C$4="citu pasākumu izmaksas",IF('6a+c+n'!$Q26="C",'6a+c+n'!K26,0))</f>
        <v>0</v>
      </c>
      <c r="L26" s="82">
        <f>IF($C$4="citu pasākumu izmaksas",IF('6a+c+n'!$Q26="C",'6a+c+n'!L26,0))</f>
        <v>0</v>
      </c>
      <c r="M26" s="119">
        <f>IF($C$4="citu pasākumu izmaksas",IF('6a+c+n'!$Q26="C",'6a+c+n'!M26,0))</f>
        <v>0</v>
      </c>
      <c r="N26" s="119">
        <f>IF($C$4="citu pasākumu izmaksas",IF('6a+c+n'!$Q26="C",'6a+c+n'!N26,0))</f>
        <v>0</v>
      </c>
      <c r="O26" s="119">
        <f>IF($C$4="citu pasākumu izmaksas",IF('6a+c+n'!$Q26="C",'6a+c+n'!O26,0))</f>
        <v>0</v>
      </c>
      <c r="P26" s="120">
        <f>IF($C$4="citu pasākumu izmaksas",IF('6a+c+n'!$Q26="C",'6a+c+n'!P26,0))</f>
        <v>0</v>
      </c>
    </row>
    <row r="27" spans="1:16" x14ac:dyDescent="0.2">
      <c r="A27" s="51">
        <f>IF(P27=0,0,IF(COUNTBLANK(P27)=1,0,COUNTA($P$14:P27)))</f>
        <v>0</v>
      </c>
      <c r="B27" s="24">
        <f>IF($C$4="citu pasākumu izmaksas",IF('6a+c+n'!$Q27="C",'6a+c+n'!B27,0))</f>
        <v>0</v>
      </c>
      <c r="C27" s="24">
        <f>IF($C$4="citu pasākumu izmaksas",IF('6a+c+n'!$Q27="C",'6a+c+n'!C27,0))</f>
        <v>0</v>
      </c>
      <c r="D27" s="24">
        <f>IF($C$4="citu pasākumu izmaksas",IF('6a+c+n'!$Q27="C",'6a+c+n'!D27,0))</f>
        <v>0</v>
      </c>
      <c r="E27" s="46"/>
      <c r="F27" s="65"/>
      <c r="G27" s="119"/>
      <c r="H27" s="119">
        <f>IF($C$4="citu pasākumu izmaksas",IF('6a+c+n'!$Q27="C",'6a+c+n'!H27,0))</f>
        <v>0</v>
      </c>
      <c r="I27" s="119"/>
      <c r="J27" s="119"/>
      <c r="K27" s="120">
        <f>IF($C$4="citu pasākumu izmaksas",IF('6a+c+n'!$Q27="C",'6a+c+n'!K27,0))</f>
        <v>0</v>
      </c>
      <c r="L27" s="82">
        <f>IF($C$4="citu pasākumu izmaksas",IF('6a+c+n'!$Q27="C",'6a+c+n'!L27,0))</f>
        <v>0</v>
      </c>
      <c r="M27" s="119">
        <f>IF($C$4="citu pasākumu izmaksas",IF('6a+c+n'!$Q27="C",'6a+c+n'!M27,0))</f>
        <v>0</v>
      </c>
      <c r="N27" s="119">
        <f>IF($C$4="citu pasākumu izmaksas",IF('6a+c+n'!$Q27="C",'6a+c+n'!N27,0))</f>
        <v>0</v>
      </c>
      <c r="O27" s="119">
        <f>IF($C$4="citu pasākumu izmaksas",IF('6a+c+n'!$Q27="C",'6a+c+n'!O27,0))</f>
        <v>0</v>
      </c>
      <c r="P27" s="120">
        <f>IF($C$4="citu pasākumu izmaksas",IF('6a+c+n'!$Q27="C",'6a+c+n'!P27,0))</f>
        <v>0</v>
      </c>
    </row>
    <row r="28" spans="1:16" x14ac:dyDescent="0.2">
      <c r="A28" s="51">
        <f>IF(P28=0,0,IF(COUNTBLANK(P28)=1,0,COUNTA($P$14:P28)))</f>
        <v>0</v>
      </c>
      <c r="B28" s="24">
        <f>IF($C$4="citu pasākumu izmaksas",IF('6a+c+n'!$Q28="C",'6a+c+n'!B28,0))</f>
        <v>0</v>
      </c>
      <c r="C28" s="24">
        <f>IF($C$4="citu pasākumu izmaksas",IF('6a+c+n'!$Q28="C",'6a+c+n'!C28,0))</f>
        <v>0</v>
      </c>
      <c r="D28" s="24">
        <f>IF($C$4="citu pasākumu izmaksas",IF('6a+c+n'!$Q28="C",'6a+c+n'!D28,0))</f>
        <v>0</v>
      </c>
      <c r="E28" s="46"/>
      <c r="F28" s="65"/>
      <c r="G28" s="119"/>
      <c r="H28" s="119">
        <f>IF($C$4="citu pasākumu izmaksas",IF('6a+c+n'!$Q28="C",'6a+c+n'!H28,0))</f>
        <v>0</v>
      </c>
      <c r="I28" s="119"/>
      <c r="J28" s="119"/>
      <c r="K28" s="120">
        <f>IF($C$4="citu pasākumu izmaksas",IF('6a+c+n'!$Q28="C",'6a+c+n'!K28,0))</f>
        <v>0</v>
      </c>
      <c r="L28" s="82">
        <f>IF($C$4="citu pasākumu izmaksas",IF('6a+c+n'!$Q28="C",'6a+c+n'!L28,0))</f>
        <v>0</v>
      </c>
      <c r="M28" s="119">
        <f>IF($C$4="citu pasākumu izmaksas",IF('6a+c+n'!$Q28="C",'6a+c+n'!M28,0))</f>
        <v>0</v>
      </c>
      <c r="N28" s="119">
        <f>IF($C$4="citu pasākumu izmaksas",IF('6a+c+n'!$Q28="C",'6a+c+n'!N28,0))</f>
        <v>0</v>
      </c>
      <c r="O28" s="119">
        <f>IF($C$4="citu pasākumu izmaksas",IF('6a+c+n'!$Q28="C",'6a+c+n'!O28,0))</f>
        <v>0</v>
      </c>
      <c r="P28" s="120">
        <f>IF($C$4="citu pasākumu izmaksas",IF('6a+c+n'!$Q28="C",'6a+c+n'!P28,0))</f>
        <v>0</v>
      </c>
    </row>
    <row r="29" spans="1:16" ht="21" thickBot="1" x14ac:dyDescent="0.25">
      <c r="A29" s="51">
        <f>IF(P29=0,0,IF(COUNTBLANK(P29)=1,0,COUNTA($P$14:P29)))</f>
        <v>0</v>
      </c>
      <c r="B29" s="24" t="str">
        <f>IF($C$4="citu pasākumu izmaksas",IF('6a+c+n'!$Q29="C",'6a+c+n'!B29,0))</f>
        <v>09-00000</v>
      </c>
      <c r="C29" s="24" t="str">
        <f>IF($C$4="citu pasākumu izmaksas",IF('6a+c+n'!$Q29="C",'6a+c+n'!C29,0))</f>
        <v>Jumta drošības troses uzstādīšana</v>
      </c>
      <c r="D29" s="24" t="str">
        <f>IF($C$4="citu pasākumu izmaksas",IF('6a+c+n'!$Q29="C",'6a+c+n'!D29,0))</f>
        <v>kompl</v>
      </c>
      <c r="E29" s="46"/>
      <c r="F29" s="65"/>
      <c r="G29" s="119"/>
      <c r="H29" s="119">
        <f>IF($C$4="citu pasākumu izmaksas",IF('6a+c+n'!$Q29="C",'6a+c+n'!H29,0))</f>
        <v>0</v>
      </c>
      <c r="I29" s="119"/>
      <c r="J29" s="119"/>
      <c r="K29" s="120">
        <f>IF($C$4="citu pasākumu izmaksas",IF('6a+c+n'!$Q29="C",'6a+c+n'!K29,0))</f>
        <v>0</v>
      </c>
      <c r="L29" s="82">
        <f>IF($C$4="citu pasākumu izmaksas",IF('6a+c+n'!$Q29="C",'6a+c+n'!L29,0))</f>
        <v>0</v>
      </c>
      <c r="M29" s="119">
        <f>IF($C$4="citu pasākumu izmaksas",IF('6a+c+n'!$Q29="C",'6a+c+n'!M29,0))</f>
        <v>0</v>
      </c>
      <c r="N29" s="119">
        <f>IF($C$4="citu pasākumu izmaksas",IF('6a+c+n'!$Q29="C",'6a+c+n'!N29,0))</f>
        <v>0</v>
      </c>
      <c r="O29" s="119">
        <f>IF($C$4="citu pasākumu izmaksas",IF('6a+c+n'!$Q29="C",'6a+c+n'!O29,0))</f>
        <v>0</v>
      </c>
      <c r="P29" s="120">
        <f>IF($C$4="citu pasākumu izmaksas",IF('6a+c+n'!$Q29="C",'6a+c+n'!P29,0))</f>
        <v>0</v>
      </c>
    </row>
    <row r="30" spans="1:16" ht="12" customHeight="1" thickBot="1" x14ac:dyDescent="0.25">
      <c r="A30" s="317" t="s">
        <v>62</v>
      </c>
      <c r="B30" s="318"/>
      <c r="C30" s="318"/>
      <c r="D30" s="318"/>
      <c r="E30" s="318"/>
      <c r="F30" s="318"/>
      <c r="G30" s="318"/>
      <c r="H30" s="318"/>
      <c r="I30" s="318"/>
      <c r="J30" s="318"/>
      <c r="K30" s="319"/>
      <c r="L30" s="133">
        <f>SUM(L14:L29)</f>
        <v>0</v>
      </c>
      <c r="M30" s="134">
        <f>SUM(M14:M29)</f>
        <v>0</v>
      </c>
      <c r="N30" s="134">
        <f>SUM(N14:N29)</f>
        <v>0</v>
      </c>
      <c r="O30" s="134">
        <f>SUM(O14:O29)</f>
        <v>0</v>
      </c>
      <c r="P30" s="135">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0" t="str">
        <f>'Kops c'!C35:H35</f>
        <v>Gundega Ābelīte 28.03.2024</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2" t="str">
        <f>'Kops n'!A38:D38</f>
        <v>Tāme sastādīta 2024. gada 28. martā</v>
      </c>
      <c r="B36" s="263"/>
      <c r="C36" s="263"/>
      <c r="D36" s="26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0">
        <f>'Kops c'!C40:H40</f>
        <v>0</v>
      </c>
      <c r="D38" s="320"/>
      <c r="E38" s="320"/>
      <c r="F38" s="320"/>
      <c r="G38" s="320"/>
      <c r="H38" s="320"/>
      <c r="I38" s="16"/>
      <c r="J38" s="16"/>
      <c r="K38" s="16"/>
      <c r="L38" s="16"/>
      <c r="M38" s="16"/>
      <c r="N38" s="16"/>
      <c r="O38" s="16"/>
      <c r="P38" s="16"/>
    </row>
    <row r="39" spans="1:16" x14ac:dyDescent="0.2">
      <c r="A39" s="16"/>
      <c r="B39" s="16"/>
      <c r="C39" s="246" t="s">
        <v>15</v>
      </c>
      <c r="D39" s="246"/>
      <c r="E39" s="246"/>
      <c r="F39" s="246"/>
      <c r="G39" s="246"/>
      <c r="H39" s="24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5">
        <f>'Kops c'!C43</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9:H39"/>
    <mergeCell ref="L12:P12"/>
    <mergeCell ref="A30:K30"/>
    <mergeCell ref="C33:H33"/>
    <mergeCell ref="C34:H34"/>
    <mergeCell ref="A36:D36"/>
    <mergeCell ref="C38:H38"/>
  </mergeCells>
  <conditionalFormatting sqref="A30:K30">
    <cfRule type="containsText" dxfId="133"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32" priority="1" operator="equal">
      <formula>0</formula>
    </cfRule>
  </conditionalFormatting>
  <conditionalFormatting sqref="C2:I2 D5:L8 N9:O9 L30:P30 C33:H33 C38:H38 C41">
    <cfRule type="cellIs" dxfId="131"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A1:P42"/>
  <sheetViews>
    <sheetView topLeftCell="A5" workbookViewId="0">
      <selection activeCell="L40" sqref="L4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'6a+c+n'!D1</f>
        <v>6</v>
      </c>
      <c r="E1" s="22"/>
      <c r="F1" s="22"/>
      <c r="G1" s="22"/>
      <c r="H1" s="22"/>
      <c r="I1" s="22"/>
      <c r="J1" s="22"/>
      <c r="N1" s="26"/>
      <c r="O1" s="27"/>
      <c r="P1" s="28"/>
    </row>
    <row r="2" spans="1:16" x14ac:dyDescent="0.2">
      <c r="A2" s="29"/>
      <c r="B2" s="29"/>
      <c r="C2" s="332" t="str">
        <f>'6a+c+n'!C2:I2</f>
        <v>Jumta darbi</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'6a+c+n'!A9</f>
        <v>Tāme sastādīta  2023. gada tirgus cenās, pamatojoties uz AR daļas rasējumiem</v>
      </c>
      <c r="B9" s="329"/>
      <c r="C9" s="329"/>
      <c r="D9" s="329"/>
      <c r="E9" s="329"/>
      <c r="F9" s="329"/>
      <c r="G9" s="31"/>
      <c r="H9" s="31"/>
      <c r="I9" s="31"/>
      <c r="J9" s="330" t="s">
        <v>45</v>
      </c>
      <c r="K9" s="330"/>
      <c r="L9" s="330"/>
      <c r="M9" s="330"/>
      <c r="N9" s="331">
        <f>P30</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izmaksas",IF('6a+c+n'!$Q14="N",'6a+c+n'!B14,0))</f>
        <v>0</v>
      </c>
      <c r="C14" s="23">
        <f>IF($C$4="Neattiecināmās izmaksas",IF('6a+c+n'!$Q14="N",'6a+c+n'!C14,0))</f>
        <v>0</v>
      </c>
      <c r="D14" s="23">
        <f>IF($C$4="Neattiecināmās izmaksas",IF('6a+c+n'!$Q14="N",'6a+c+n'!D14,0))</f>
        <v>0</v>
      </c>
      <c r="E14" s="45"/>
      <c r="F14" s="63"/>
      <c r="G14" s="117"/>
      <c r="H14" s="117">
        <f>IF($C$4="Neattiecināmās izmaksas",IF('6a+c+n'!$Q14="N",'6a+c+n'!H14,0))</f>
        <v>0</v>
      </c>
      <c r="I14" s="117"/>
      <c r="J14" s="117"/>
      <c r="K14" s="118">
        <f>IF($C$4="Neattiecināmās izmaksas",IF('6a+c+n'!$Q14="N",'6a+c+n'!K14,0))</f>
        <v>0</v>
      </c>
      <c r="L14" s="81">
        <f>IF($C$4="Neattiecināmās izmaksas",IF('6a+c+n'!$Q14="N",'6a+c+n'!L14,0))</f>
        <v>0</v>
      </c>
      <c r="M14" s="117">
        <f>IF($C$4="Neattiecināmās izmaksas",IF('6a+c+n'!$Q14="N",'6a+c+n'!M14,0))</f>
        <v>0</v>
      </c>
      <c r="N14" s="117">
        <f>IF($C$4="Neattiecināmās izmaksas",IF('6a+c+n'!$Q14="N",'6a+c+n'!N14,0))</f>
        <v>0</v>
      </c>
      <c r="O14" s="117">
        <f>IF($C$4="Neattiecināmās izmaksas",IF('6a+c+n'!$Q14="N",'6a+c+n'!O14,0))</f>
        <v>0</v>
      </c>
      <c r="P14" s="118">
        <f>IF($C$4="Neattiecināmās izmaksas",IF('6a+c+n'!$Q14="N",'6a+c+n'!P14,0))</f>
        <v>0</v>
      </c>
    </row>
    <row r="15" spans="1:16" x14ac:dyDescent="0.2">
      <c r="A15" s="51">
        <f>IF(P15=0,0,IF(COUNTBLANK(P15)=1,0,COUNTA($P$14:P15)))</f>
        <v>0</v>
      </c>
      <c r="B15" s="24">
        <f>IF($C$4="Neattiecināmās izmaksas",IF('6a+c+n'!$Q15="N",'6a+c+n'!B15,0))</f>
        <v>0</v>
      </c>
      <c r="C15" s="24">
        <f>IF($C$4="Neattiecināmās izmaksas",IF('6a+c+n'!$Q15="N",'6a+c+n'!C15,0))</f>
        <v>0</v>
      </c>
      <c r="D15" s="24">
        <f>IF($C$4="Neattiecināmās izmaksas",IF('6a+c+n'!$Q15="N",'6a+c+n'!D15,0))</f>
        <v>0</v>
      </c>
      <c r="E15" s="46"/>
      <c r="F15" s="65"/>
      <c r="G15" s="119"/>
      <c r="H15" s="119">
        <f>IF($C$4="Neattiecināmās izmaksas",IF('6a+c+n'!$Q15="N",'6a+c+n'!H15,0))</f>
        <v>0</v>
      </c>
      <c r="I15" s="119"/>
      <c r="J15" s="119"/>
      <c r="K15" s="120">
        <f>IF($C$4="Neattiecināmās izmaksas",IF('6a+c+n'!$Q15="N",'6a+c+n'!K15,0))</f>
        <v>0</v>
      </c>
      <c r="L15" s="82">
        <f>IF($C$4="Neattiecināmās izmaksas",IF('6a+c+n'!$Q15="N",'6a+c+n'!L15,0))</f>
        <v>0</v>
      </c>
      <c r="M15" s="119">
        <f>IF($C$4="Neattiecināmās izmaksas",IF('6a+c+n'!$Q15="N",'6a+c+n'!M15,0))</f>
        <v>0</v>
      </c>
      <c r="N15" s="119">
        <f>IF($C$4="Neattiecināmās izmaksas",IF('6a+c+n'!$Q15="N",'6a+c+n'!N15,0))</f>
        <v>0</v>
      </c>
      <c r="O15" s="119">
        <f>IF($C$4="Neattiecināmās izmaksas",IF('6a+c+n'!$Q15="N",'6a+c+n'!O15,0))</f>
        <v>0</v>
      </c>
      <c r="P15" s="120">
        <f>IF($C$4="Neattiecināmās izmaksas",IF('6a+c+n'!$Q15="N",'6a+c+n'!P15,0))</f>
        <v>0</v>
      </c>
    </row>
    <row r="16" spans="1:16" x14ac:dyDescent="0.2">
      <c r="A16" s="51">
        <f>IF(P16=0,0,IF(COUNTBLANK(P16)=1,0,COUNTA($P$14:P16)))</f>
        <v>0</v>
      </c>
      <c r="B16" s="24">
        <f>IF($C$4="Neattiecināmās izmaksas",IF('6a+c+n'!$Q16="N",'6a+c+n'!B16,0))</f>
        <v>0</v>
      </c>
      <c r="C16" s="24">
        <f>IF($C$4="Neattiecināmās izmaksas",IF('6a+c+n'!$Q16="N",'6a+c+n'!C16,0))</f>
        <v>0</v>
      </c>
      <c r="D16" s="24">
        <f>IF($C$4="Neattiecināmās izmaksas",IF('6a+c+n'!$Q16="N",'6a+c+n'!D16,0))</f>
        <v>0</v>
      </c>
      <c r="E16" s="46"/>
      <c r="F16" s="65"/>
      <c r="G16" s="119"/>
      <c r="H16" s="119">
        <f>IF($C$4="Neattiecināmās izmaksas",IF('6a+c+n'!$Q16="N",'6a+c+n'!H16,0))</f>
        <v>0</v>
      </c>
      <c r="I16" s="119"/>
      <c r="J16" s="119"/>
      <c r="K16" s="120">
        <f>IF($C$4="Neattiecināmās izmaksas",IF('6a+c+n'!$Q16="N",'6a+c+n'!K16,0))</f>
        <v>0</v>
      </c>
      <c r="L16" s="82">
        <f>IF($C$4="Neattiecināmās izmaksas",IF('6a+c+n'!$Q16="N",'6a+c+n'!L16,0))</f>
        <v>0</v>
      </c>
      <c r="M16" s="119">
        <f>IF($C$4="Neattiecināmās izmaksas",IF('6a+c+n'!$Q16="N",'6a+c+n'!M16,0))</f>
        <v>0</v>
      </c>
      <c r="N16" s="119">
        <f>IF($C$4="Neattiecināmās izmaksas",IF('6a+c+n'!$Q16="N",'6a+c+n'!N16,0))</f>
        <v>0</v>
      </c>
      <c r="O16" s="119">
        <f>IF($C$4="Neattiecināmās izmaksas",IF('6a+c+n'!$Q16="N",'6a+c+n'!O16,0))</f>
        <v>0</v>
      </c>
      <c r="P16" s="120">
        <f>IF($C$4="Neattiecināmās izmaksas",IF('6a+c+n'!$Q16="N",'6a+c+n'!P16,0))</f>
        <v>0</v>
      </c>
    </row>
    <row r="17" spans="1:16" x14ac:dyDescent="0.2">
      <c r="A17" s="51">
        <f>IF(P17=0,0,IF(COUNTBLANK(P17)=1,0,COUNTA($P$14:P17)))</f>
        <v>0</v>
      </c>
      <c r="B17" s="24">
        <f>IF($C$4="Neattiecināmās izmaksas",IF('6a+c+n'!$Q17="N",'6a+c+n'!B17,0))</f>
        <v>0</v>
      </c>
      <c r="C17" s="24">
        <f>IF($C$4="Neattiecināmās izmaksas",IF('6a+c+n'!$Q17="N",'6a+c+n'!C17,0))</f>
        <v>0</v>
      </c>
      <c r="D17" s="24">
        <f>IF($C$4="Neattiecināmās izmaksas",IF('6a+c+n'!$Q17="N",'6a+c+n'!D17,0))</f>
        <v>0</v>
      </c>
      <c r="E17" s="46"/>
      <c r="F17" s="65"/>
      <c r="G17" s="119"/>
      <c r="H17" s="119">
        <f>IF($C$4="Neattiecināmās izmaksas",IF('6a+c+n'!$Q17="N",'6a+c+n'!H17,0))</f>
        <v>0</v>
      </c>
      <c r="I17" s="119"/>
      <c r="J17" s="119"/>
      <c r="K17" s="120">
        <f>IF($C$4="Neattiecināmās izmaksas",IF('6a+c+n'!$Q17="N",'6a+c+n'!K17,0))</f>
        <v>0</v>
      </c>
      <c r="L17" s="82">
        <f>IF($C$4="Neattiecināmās izmaksas",IF('6a+c+n'!$Q17="N",'6a+c+n'!L17,0))</f>
        <v>0</v>
      </c>
      <c r="M17" s="119">
        <f>IF($C$4="Neattiecināmās izmaksas",IF('6a+c+n'!$Q17="N",'6a+c+n'!M17,0))</f>
        <v>0</v>
      </c>
      <c r="N17" s="119">
        <f>IF($C$4="Neattiecināmās izmaksas",IF('6a+c+n'!$Q17="N",'6a+c+n'!N17,0))</f>
        <v>0</v>
      </c>
      <c r="O17" s="119">
        <f>IF($C$4="Neattiecināmās izmaksas",IF('6a+c+n'!$Q17="N",'6a+c+n'!O17,0))</f>
        <v>0</v>
      </c>
      <c r="P17" s="120">
        <f>IF($C$4="Neattiecināmās izmaksas",IF('6a+c+n'!$Q17="N",'6a+c+n'!P17,0))</f>
        <v>0</v>
      </c>
    </row>
    <row r="18" spans="1:16" x14ac:dyDescent="0.2">
      <c r="A18" s="51">
        <f>IF(P18=0,0,IF(COUNTBLANK(P18)=1,0,COUNTA($P$14:P18)))</f>
        <v>0</v>
      </c>
      <c r="B18" s="24">
        <f>IF($C$4="Neattiecināmās izmaksas",IF('6a+c+n'!$Q18="N",'6a+c+n'!B18,0))</f>
        <v>0</v>
      </c>
      <c r="C18" s="24">
        <f>IF($C$4="Neattiecināmās izmaksas",IF('6a+c+n'!$Q18="N",'6a+c+n'!C18,0))</f>
        <v>0</v>
      </c>
      <c r="D18" s="24">
        <f>IF($C$4="Neattiecināmās izmaksas",IF('6a+c+n'!$Q18="N",'6a+c+n'!D18,0))</f>
        <v>0</v>
      </c>
      <c r="E18" s="46"/>
      <c r="F18" s="65"/>
      <c r="G18" s="119"/>
      <c r="H18" s="119">
        <f>IF($C$4="Neattiecināmās izmaksas",IF('6a+c+n'!$Q18="N",'6a+c+n'!H18,0))</f>
        <v>0</v>
      </c>
      <c r="I18" s="119"/>
      <c r="J18" s="119"/>
      <c r="K18" s="120">
        <f>IF($C$4="Neattiecināmās izmaksas",IF('6a+c+n'!$Q18="N",'6a+c+n'!K18,0))</f>
        <v>0</v>
      </c>
      <c r="L18" s="82">
        <f>IF($C$4="Neattiecināmās izmaksas",IF('6a+c+n'!$Q18="N",'6a+c+n'!L18,0))</f>
        <v>0</v>
      </c>
      <c r="M18" s="119">
        <f>IF($C$4="Neattiecināmās izmaksas",IF('6a+c+n'!$Q18="N",'6a+c+n'!M18,0))</f>
        <v>0</v>
      </c>
      <c r="N18" s="119">
        <f>IF($C$4="Neattiecināmās izmaksas",IF('6a+c+n'!$Q18="N",'6a+c+n'!N18,0))</f>
        <v>0</v>
      </c>
      <c r="O18" s="119">
        <f>IF($C$4="Neattiecināmās izmaksas",IF('6a+c+n'!$Q18="N",'6a+c+n'!O18,0))</f>
        <v>0</v>
      </c>
      <c r="P18" s="120">
        <f>IF($C$4="Neattiecināmās izmaksas",IF('6a+c+n'!$Q18="N",'6a+c+n'!P18,0))</f>
        <v>0</v>
      </c>
    </row>
    <row r="19" spans="1:16" x14ac:dyDescent="0.2">
      <c r="A19" s="51">
        <f>IF(P19=0,0,IF(COUNTBLANK(P19)=1,0,COUNTA($P$14:P19)))</f>
        <v>0</v>
      </c>
      <c r="B19" s="24">
        <f>IF($C$4="Neattiecināmās izmaksas",IF('6a+c+n'!$Q19="N",'6a+c+n'!B19,0))</f>
        <v>0</v>
      </c>
      <c r="C19" s="24">
        <f>IF($C$4="Neattiecināmās izmaksas",IF('6a+c+n'!$Q19="N",'6a+c+n'!C19,0))</f>
        <v>0</v>
      </c>
      <c r="D19" s="24">
        <f>IF($C$4="Neattiecināmās izmaksas",IF('6a+c+n'!$Q19="N",'6a+c+n'!D19,0))</f>
        <v>0</v>
      </c>
      <c r="E19" s="46"/>
      <c r="F19" s="65"/>
      <c r="G19" s="119"/>
      <c r="H19" s="119">
        <f>IF($C$4="Neattiecināmās izmaksas",IF('6a+c+n'!$Q19="N",'6a+c+n'!H19,0))</f>
        <v>0</v>
      </c>
      <c r="I19" s="119"/>
      <c r="J19" s="119"/>
      <c r="K19" s="120">
        <f>IF($C$4="Neattiecināmās izmaksas",IF('6a+c+n'!$Q19="N",'6a+c+n'!K19,0))</f>
        <v>0</v>
      </c>
      <c r="L19" s="82">
        <f>IF($C$4="Neattiecināmās izmaksas",IF('6a+c+n'!$Q19="N",'6a+c+n'!L19,0))</f>
        <v>0</v>
      </c>
      <c r="M19" s="119">
        <f>IF($C$4="Neattiecināmās izmaksas",IF('6a+c+n'!$Q19="N",'6a+c+n'!M19,0))</f>
        <v>0</v>
      </c>
      <c r="N19" s="119">
        <f>IF($C$4="Neattiecināmās izmaksas",IF('6a+c+n'!$Q19="N",'6a+c+n'!N19,0))</f>
        <v>0</v>
      </c>
      <c r="O19" s="119">
        <f>IF($C$4="Neattiecināmās izmaksas",IF('6a+c+n'!$Q19="N",'6a+c+n'!O19,0))</f>
        <v>0</v>
      </c>
      <c r="P19" s="120">
        <f>IF($C$4="Neattiecināmās izmaksas",IF('6a+c+n'!$Q19="N",'6a+c+n'!P19,0))</f>
        <v>0</v>
      </c>
    </row>
    <row r="20" spans="1:16" x14ac:dyDescent="0.2">
      <c r="A20" s="51">
        <f>IF(P20=0,0,IF(COUNTBLANK(P20)=1,0,COUNTA($P$14:P20)))</f>
        <v>0</v>
      </c>
      <c r="B20" s="24">
        <f>IF($C$4="Neattiecināmās izmaksas",IF('6a+c+n'!$Q20="N",'6a+c+n'!B20,0))</f>
        <v>0</v>
      </c>
      <c r="C20" s="24">
        <f>IF($C$4="Neattiecināmās izmaksas",IF('6a+c+n'!$Q20="N",'6a+c+n'!C20,0))</f>
        <v>0</v>
      </c>
      <c r="D20" s="24">
        <f>IF($C$4="Neattiecināmās izmaksas",IF('6a+c+n'!$Q20="N",'6a+c+n'!D20,0))</f>
        <v>0</v>
      </c>
      <c r="E20" s="46"/>
      <c r="F20" s="65"/>
      <c r="G20" s="119"/>
      <c r="H20" s="119">
        <f>IF($C$4="Neattiecināmās izmaksas",IF('6a+c+n'!$Q20="N",'6a+c+n'!H20,0))</f>
        <v>0</v>
      </c>
      <c r="I20" s="119"/>
      <c r="J20" s="119"/>
      <c r="K20" s="120">
        <f>IF($C$4="Neattiecināmās izmaksas",IF('6a+c+n'!$Q20="N",'6a+c+n'!K20,0))</f>
        <v>0</v>
      </c>
      <c r="L20" s="82">
        <f>IF($C$4="Neattiecināmās izmaksas",IF('6a+c+n'!$Q20="N",'6a+c+n'!L20,0))</f>
        <v>0</v>
      </c>
      <c r="M20" s="119">
        <f>IF($C$4="Neattiecināmās izmaksas",IF('6a+c+n'!$Q20="N",'6a+c+n'!M20,0))</f>
        <v>0</v>
      </c>
      <c r="N20" s="119">
        <f>IF($C$4="Neattiecināmās izmaksas",IF('6a+c+n'!$Q20="N",'6a+c+n'!N20,0))</f>
        <v>0</v>
      </c>
      <c r="O20" s="119">
        <f>IF($C$4="Neattiecināmās izmaksas",IF('6a+c+n'!$Q20="N",'6a+c+n'!O20,0))</f>
        <v>0</v>
      </c>
      <c r="P20" s="120">
        <f>IF($C$4="Neattiecināmās izmaksas",IF('6a+c+n'!$Q20="N",'6a+c+n'!P20,0))</f>
        <v>0</v>
      </c>
    </row>
    <row r="21" spans="1:16" x14ac:dyDescent="0.2">
      <c r="A21" s="51">
        <f>IF(P21=0,0,IF(COUNTBLANK(P21)=1,0,COUNTA($P$14:P21)))</f>
        <v>0</v>
      </c>
      <c r="B21" s="24">
        <f>IF($C$4="Neattiecināmās izmaksas",IF('6a+c+n'!$Q21="N",'6a+c+n'!B21,0))</f>
        <v>0</v>
      </c>
      <c r="C21" s="24">
        <f>IF($C$4="Neattiecināmās izmaksas",IF('6a+c+n'!$Q21="N",'6a+c+n'!C21,0))</f>
        <v>0</v>
      </c>
      <c r="D21" s="24">
        <f>IF($C$4="Neattiecināmās izmaksas",IF('6a+c+n'!$Q21="N",'6a+c+n'!D21,0))</f>
        <v>0</v>
      </c>
      <c r="E21" s="46"/>
      <c r="F21" s="65"/>
      <c r="G21" s="119"/>
      <c r="H21" s="119">
        <f>IF($C$4="Neattiecināmās izmaksas",IF('6a+c+n'!$Q21="N",'6a+c+n'!H21,0))</f>
        <v>0</v>
      </c>
      <c r="I21" s="119"/>
      <c r="J21" s="119"/>
      <c r="K21" s="120">
        <f>IF($C$4="Neattiecināmās izmaksas",IF('6a+c+n'!$Q21="N",'6a+c+n'!K21,0))</f>
        <v>0</v>
      </c>
      <c r="L21" s="82">
        <f>IF($C$4="Neattiecināmās izmaksas",IF('6a+c+n'!$Q21="N",'6a+c+n'!L21,0))</f>
        <v>0</v>
      </c>
      <c r="M21" s="119">
        <f>IF($C$4="Neattiecināmās izmaksas",IF('6a+c+n'!$Q21="N",'6a+c+n'!M21,0))</f>
        <v>0</v>
      </c>
      <c r="N21" s="119">
        <f>IF($C$4="Neattiecināmās izmaksas",IF('6a+c+n'!$Q21="N",'6a+c+n'!N21,0))</f>
        <v>0</v>
      </c>
      <c r="O21" s="119">
        <f>IF($C$4="Neattiecināmās izmaksas",IF('6a+c+n'!$Q21="N",'6a+c+n'!O21,0))</f>
        <v>0</v>
      </c>
      <c r="P21" s="120">
        <f>IF($C$4="Neattiecināmās izmaksas",IF('6a+c+n'!$Q21="N",'6a+c+n'!P21,0))</f>
        <v>0</v>
      </c>
    </row>
    <row r="22" spans="1:16" x14ac:dyDescent="0.2">
      <c r="A22" s="51">
        <f>IF(P22=0,0,IF(COUNTBLANK(P22)=1,0,COUNTA($P$14:P22)))</f>
        <v>0</v>
      </c>
      <c r="B22" s="24">
        <f>IF($C$4="Neattiecināmās izmaksas",IF('6a+c+n'!$Q22="N",'6a+c+n'!B22,0))</f>
        <v>0</v>
      </c>
      <c r="C22" s="24">
        <f>IF($C$4="Neattiecināmās izmaksas",IF('6a+c+n'!$Q22="N",'6a+c+n'!C22,0))</f>
        <v>0</v>
      </c>
      <c r="D22" s="24">
        <f>IF($C$4="Neattiecināmās izmaksas",IF('6a+c+n'!$Q22="N",'6a+c+n'!D22,0))</f>
        <v>0</v>
      </c>
      <c r="E22" s="46"/>
      <c r="F22" s="65"/>
      <c r="G22" s="119"/>
      <c r="H22" s="119">
        <f>IF($C$4="Neattiecināmās izmaksas",IF('6a+c+n'!$Q22="N",'6a+c+n'!H22,0))</f>
        <v>0</v>
      </c>
      <c r="I22" s="119"/>
      <c r="J22" s="119"/>
      <c r="K22" s="120">
        <f>IF($C$4="Neattiecināmās izmaksas",IF('6a+c+n'!$Q22="N",'6a+c+n'!K22,0))</f>
        <v>0</v>
      </c>
      <c r="L22" s="82">
        <f>IF($C$4="Neattiecināmās izmaksas",IF('6a+c+n'!$Q22="N",'6a+c+n'!L22,0))</f>
        <v>0</v>
      </c>
      <c r="M22" s="119">
        <f>IF($C$4="Neattiecināmās izmaksas",IF('6a+c+n'!$Q22="N",'6a+c+n'!M22,0))</f>
        <v>0</v>
      </c>
      <c r="N22" s="119">
        <f>IF($C$4="Neattiecināmās izmaksas",IF('6a+c+n'!$Q22="N",'6a+c+n'!N22,0))</f>
        <v>0</v>
      </c>
      <c r="O22" s="119">
        <f>IF($C$4="Neattiecināmās izmaksas",IF('6a+c+n'!$Q22="N",'6a+c+n'!O22,0))</f>
        <v>0</v>
      </c>
      <c r="P22" s="120">
        <f>IF($C$4="Neattiecināmās izmaksas",IF('6a+c+n'!$Q22="N",'6a+c+n'!P22,0))</f>
        <v>0</v>
      </c>
    </row>
    <row r="23" spans="1:16" x14ac:dyDescent="0.2">
      <c r="A23" s="51">
        <f>IF(P23=0,0,IF(COUNTBLANK(P23)=1,0,COUNTA($P$14:P23)))</f>
        <v>0</v>
      </c>
      <c r="B23" s="24">
        <f>IF($C$4="Neattiecināmās izmaksas",IF('6a+c+n'!$Q23="N",'6a+c+n'!B23,0))</f>
        <v>0</v>
      </c>
      <c r="C23" s="24">
        <f>IF($C$4="Neattiecināmās izmaksas",IF('6a+c+n'!$Q23="N",'6a+c+n'!C23,0))</f>
        <v>0</v>
      </c>
      <c r="D23" s="24">
        <f>IF($C$4="Neattiecināmās izmaksas",IF('6a+c+n'!$Q23="N",'6a+c+n'!D23,0))</f>
        <v>0</v>
      </c>
      <c r="E23" s="46"/>
      <c r="F23" s="65"/>
      <c r="G23" s="119"/>
      <c r="H23" s="119">
        <f>IF($C$4="Neattiecināmās izmaksas",IF('6a+c+n'!$Q23="N",'6a+c+n'!H23,0))</f>
        <v>0</v>
      </c>
      <c r="I23" s="119"/>
      <c r="J23" s="119"/>
      <c r="K23" s="120">
        <f>IF($C$4="Neattiecināmās izmaksas",IF('6a+c+n'!$Q23="N",'6a+c+n'!K23,0))</f>
        <v>0</v>
      </c>
      <c r="L23" s="82">
        <f>IF($C$4="Neattiecināmās izmaksas",IF('6a+c+n'!$Q23="N",'6a+c+n'!L23,0))</f>
        <v>0</v>
      </c>
      <c r="M23" s="119">
        <f>IF($C$4="Neattiecināmās izmaksas",IF('6a+c+n'!$Q23="N",'6a+c+n'!M23,0))</f>
        <v>0</v>
      </c>
      <c r="N23" s="119">
        <f>IF($C$4="Neattiecināmās izmaksas",IF('6a+c+n'!$Q23="N",'6a+c+n'!N23,0))</f>
        <v>0</v>
      </c>
      <c r="O23" s="119">
        <f>IF($C$4="Neattiecināmās izmaksas",IF('6a+c+n'!$Q23="N",'6a+c+n'!O23,0))</f>
        <v>0</v>
      </c>
      <c r="P23" s="120">
        <f>IF($C$4="Neattiecināmās izmaksas",IF('6a+c+n'!$Q23="N",'6a+c+n'!P23,0))</f>
        <v>0</v>
      </c>
    </row>
    <row r="24" spans="1:16" x14ac:dyDescent="0.2">
      <c r="A24" s="51">
        <f>IF(P24=0,0,IF(COUNTBLANK(P24)=1,0,COUNTA($P$14:P24)))</f>
        <v>0</v>
      </c>
      <c r="B24" s="24">
        <f>IF($C$4="Neattiecināmās izmaksas",IF('6a+c+n'!$Q24="N",'6a+c+n'!B24,0))</f>
        <v>0</v>
      </c>
      <c r="C24" s="24">
        <f>IF($C$4="Neattiecināmās izmaksas",IF('6a+c+n'!$Q24="N",'6a+c+n'!C24,0))</f>
        <v>0</v>
      </c>
      <c r="D24" s="24">
        <f>IF($C$4="Neattiecināmās izmaksas",IF('6a+c+n'!$Q24="N",'6a+c+n'!D24,0))</f>
        <v>0</v>
      </c>
      <c r="E24" s="46"/>
      <c r="F24" s="65"/>
      <c r="G24" s="119"/>
      <c r="H24" s="119">
        <f>IF($C$4="Neattiecināmās izmaksas",IF('6a+c+n'!$Q24="N",'6a+c+n'!H24,0))</f>
        <v>0</v>
      </c>
      <c r="I24" s="119"/>
      <c r="J24" s="119"/>
      <c r="K24" s="120">
        <f>IF($C$4="Neattiecināmās izmaksas",IF('6a+c+n'!$Q24="N",'6a+c+n'!K24,0))</f>
        <v>0</v>
      </c>
      <c r="L24" s="82">
        <f>IF($C$4="Neattiecināmās izmaksas",IF('6a+c+n'!$Q24="N",'6a+c+n'!L24,0))</f>
        <v>0</v>
      </c>
      <c r="M24" s="119">
        <f>IF($C$4="Neattiecināmās izmaksas",IF('6a+c+n'!$Q24="N",'6a+c+n'!M24,0))</f>
        <v>0</v>
      </c>
      <c r="N24" s="119">
        <f>IF($C$4="Neattiecināmās izmaksas",IF('6a+c+n'!$Q24="N",'6a+c+n'!N24,0))</f>
        <v>0</v>
      </c>
      <c r="O24" s="119">
        <f>IF($C$4="Neattiecināmās izmaksas",IF('6a+c+n'!$Q24="N",'6a+c+n'!O24,0))</f>
        <v>0</v>
      </c>
      <c r="P24" s="120">
        <f>IF($C$4="Neattiecināmās izmaksas",IF('6a+c+n'!$Q24="N",'6a+c+n'!P24,0))</f>
        <v>0</v>
      </c>
    </row>
    <row r="25" spans="1:16" x14ac:dyDescent="0.2">
      <c r="A25" s="51">
        <f>IF(P25=0,0,IF(COUNTBLANK(P25)=1,0,COUNTA($P$14:P25)))</f>
        <v>0</v>
      </c>
      <c r="B25" s="24">
        <f>IF($C$4="Neattiecināmās izmaksas",IF('6a+c+n'!$Q25="N",'6a+c+n'!B25,0))</f>
        <v>0</v>
      </c>
      <c r="C25" s="24">
        <f>IF($C$4="Neattiecināmās izmaksas",IF('6a+c+n'!$Q25="N",'6a+c+n'!C25,0))</f>
        <v>0</v>
      </c>
      <c r="D25" s="24">
        <f>IF($C$4="Neattiecināmās izmaksas",IF('6a+c+n'!$Q25="N",'6a+c+n'!D25,0))</f>
        <v>0</v>
      </c>
      <c r="E25" s="46"/>
      <c r="F25" s="65"/>
      <c r="G25" s="119"/>
      <c r="H25" s="119">
        <f>IF($C$4="Neattiecināmās izmaksas",IF('6a+c+n'!$Q25="N",'6a+c+n'!H25,0))</f>
        <v>0</v>
      </c>
      <c r="I25" s="119"/>
      <c r="J25" s="119"/>
      <c r="K25" s="120">
        <f>IF($C$4="Neattiecināmās izmaksas",IF('6a+c+n'!$Q25="N",'6a+c+n'!K25,0))</f>
        <v>0</v>
      </c>
      <c r="L25" s="82">
        <f>IF($C$4="Neattiecināmās izmaksas",IF('6a+c+n'!$Q25="N",'6a+c+n'!L25,0))</f>
        <v>0</v>
      </c>
      <c r="M25" s="119">
        <f>IF($C$4="Neattiecināmās izmaksas",IF('6a+c+n'!$Q25="N",'6a+c+n'!M25,0))</f>
        <v>0</v>
      </c>
      <c r="N25" s="119">
        <f>IF($C$4="Neattiecināmās izmaksas",IF('6a+c+n'!$Q25="N",'6a+c+n'!N25,0))</f>
        <v>0</v>
      </c>
      <c r="O25" s="119">
        <f>IF($C$4="Neattiecināmās izmaksas",IF('6a+c+n'!$Q25="N",'6a+c+n'!O25,0))</f>
        <v>0</v>
      </c>
      <c r="P25" s="120">
        <f>IF($C$4="Neattiecināmās izmaksas",IF('6a+c+n'!$Q25="N",'6a+c+n'!P25,0))</f>
        <v>0</v>
      </c>
    </row>
    <row r="26" spans="1:16" x14ac:dyDescent="0.2">
      <c r="A26" s="51">
        <f>IF(P26=0,0,IF(COUNTBLANK(P26)=1,0,COUNTA($P$14:P26)))</f>
        <v>0</v>
      </c>
      <c r="B26" s="24">
        <f>IF($C$4="Neattiecināmās izmaksas",IF('6a+c+n'!$Q26="N",'6a+c+n'!B26,0))</f>
        <v>0</v>
      </c>
      <c r="C26" s="24">
        <f>IF($C$4="Neattiecināmās izmaksas",IF('6a+c+n'!$Q26="N",'6a+c+n'!C26,0))</f>
        <v>0</v>
      </c>
      <c r="D26" s="24">
        <f>IF($C$4="Neattiecināmās izmaksas",IF('6a+c+n'!$Q26="N",'6a+c+n'!D26,0))</f>
        <v>0</v>
      </c>
      <c r="E26" s="46"/>
      <c r="F26" s="65"/>
      <c r="G26" s="119"/>
      <c r="H26" s="119">
        <f>IF($C$4="Neattiecināmās izmaksas",IF('6a+c+n'!$Q26="N",'6a+c+n'!H26,0))</f>
        <v>0</v>
      </c>
      <c r="I26" s="119"/>
      <c r="J26" s="119"/>
      <c r="K26" s="120">
        <f>IF($C$4="Neattiecināmās izmaksas",IF('6a+c+n'!$Q26="N",'6a+c+n'!K26,0))</f>
        <v>0</v>
      </c>
      <c r="L26" s="82">
        <f>IF($C$4="Neattiecināmās izmaksas",IF('6a+c+n'!$Q26="N",'6a+c+n'!L26,0))</f>
        <v>0</v>
      </c>
      <c r="M26" s="119">
        <f>IF($C$4="Neattiecināmās izmaksas",IF('6a+c+n'!$Q26="N",'6a+c+n'!M26,0))</f>
        <v>0</v>
      </c>
      <c r="N26" s="119">
        <f>IF($C$4="Neattiecināmās izmaksas",IF('6a+c+n'!$Q26="N",'6a+c+n'!N26,0))</f>
        <v>0</v>
      </c>
      <c r="O26" s="119">
        <f>IF($C$4="Neattiecināmās izmaksas",IF('6a+c+n'!$Q26="N",'6a+c+n'!O26,0))</f>
        <v>0</v>
      </c>
      <c r="P26" s="120">
        <f>IF($C$4="Neattiecināmās izmaksas",IF('6a+c+n'!$Q26="N",'6a+c+n'!P26,0))</f>
        <v>0</v>
      </c>
    </row>
    <row r="27" spans="1:16" x14ac:dyDescent="0.2">
      <c r="A27" s="51">
        <f>IF(P27=0,0,IF(COUNTBLANK(P27)=1,0,COUNTA($P$14:P27)))</f>
        <v>0</v>
      </c>
      <c r="B27" s="24">
        <f>IF($C$4="Neattiecināmās izmaksas",IF('6a+c+n'!$Q27="N",'6a+c+n'!B27,0))</f>
        <v>0</v>
      </c>
      <c r="C27" s="24">
        <f>IF($C$4="Neattiecināmās izmaksas",IF('6a+c+n'!$Q27="N",'6a+c+n'!C27,0))</f>
        <v>0</v>
      </c>
      <c r="D27" s="24">
        <f>IF($C$4="Neattiecināmās izmaksas",IF('6a+c+n'!$Q27="N",'6a+c+n'!D27,0))</f>
        <v>0</v>
      </c>
      <c r="E27" s="46"/>
      <c r="F27" s="65"/>
      <c r="G27" s="119"/>
      <c r="H27" s="119">
        <f>IF($C$4="Neattiecināmās izmaksas",IF('6a+c+n'!$Q27="N",'6a+c+n'!H27,0))</f>
        <v>0</v>
      </c>
      <c r="I27" s="119"/>
      <c r="J27" s="119"/>
      <c r="K27" s="120">
        <f>IF($C$4="Neattiecināmās izmaksas",IF('6a+c+n'!$Q27="N",'6a+c+n'!K27,0))</f>
        <v>0</v>
      </c>
      <c r="L27" s="82">
        <f>IF($C$4="Neattiecināmās izmaksas",IF('6a+c+n'!$Q27="N",'6a+c+n'!L27,0))</f>
        <v>0</v>
      </c>
      <c r="M27" s="119">
        <f>IF($C$4="Neattiecināmās izmaksas",IF('6a+c+n'!$Q27="N",'6a+c+n'!M27,0))</f>
        <v>0</v>
      </c>
      <c r="N27" s="119">
        <f>IF($C$4="Neattiecināmās izmaksas",IF('6a+c+n'!$Q27="N",'6a+c+n'!N27,0))</f>
        <v>0</v>
      </c>
      <c r="O27" s="119">
        <f>IF($C$4="Neattiecināmās izmaksas",IF('6a+c+n'!$Q27="N",'6a+c+n'!O27,0))</f>
        <v>0</v>
      </c>
      <c r="P27" s="120">
        <f>IF($C$4="Neattiecināmās izmaksas",IF('6a+c+n'!$Q27="N",'6a+c+n'!P27,0))</f>
        <v>0</v>
      </c>
    </row>
    <row r="28" spans="1:16" x14ac:dyDescent="0.2">
      <c r="A28" s="51">
        <f>IF(P28=0,0,IF(COUNTBLANK(P28)=1,0,COUNTA($P$14:P28)))</f>
        <v>0</v>
      </c>
      <c r="B28" s="24">
        <f>IF($C$4="Neattiecināmās izmaksas",IF('6a+c+n'!$Q28="N",'6a+c+n'!B28,0))</f>
        <v>0</v>
      </c>
      <c r="C28" s="24">
        <f>IF($C$4="Neattiecināmās izmaksas",IF('6a+c+n'!$Q28="N",'6a+c+n'!C28,0))</f>
        <v>0</v>
      </c>
      <c r="D28" s="24">
        <f>IF($C$4="Neattiecināmās izmaksas",IF('6a+c+n'!$Q28="N",'6a+c+n'!D28,0))</f>
        <v>0</v>
      </c>
      <c r="E28" s="46"/>
      <c r="F28" s="65"/>
      <c r="G28" s="119"/>
      <c r="H28" s="119">
        <f>IF($C$4="Neattiecināmās izmaksas",IF('6a+c+n'!$Q28="N",'6a+c+n'!H28,0))</f>
        <v>0</v>
      </c>
      <c r="I28" s="119"/>
      <c r="J28" s="119"/>
      <c r="K28" s="120">
        <f>IF($C$4="Neattiecināmās izmaksas",IF('6a+c+n'!$Q28="N",'6a+c+n'!K28,0))</f>
        <v>0</v>
      </c>
      <c r="L28" s="82">
        <f>IF($C$4="Neattiecināmās izmaksas",IF('6a+c+n'!$Q28="N",'6a+c+n'!L28,0))</f>
        <v>0</v>
      </c>
      <c r="M28" s="119">
        <f>IF($C$4="Neattiecināmās izmaksas",IF('6a+c+n'!$Q28="N",'6a+c+n'!M28,0))</f>
        <v>0</v>
      </c>
      <c r="N28" s="119">
        <f>IF($C$4="Neattiecināmās izmaksas",IF('6a+c+n'!$Q28="N",'6a+c+n'!N28,0))</f>
        <v>0</v>
      </c>
      <c r="O28" s="119">
        <f>IF($C$4="Neattiecināmās izmaksas",IF('6a+c+n'!$Q28="N",'6a+c+n'!O28,0))</f>
        <v>0</v>
      </c>
      <c r="P28" s="120">
        <f>IF($C$4="Neattiecināmās izmaksas",IF('6a+c+n'!$Q28="N",'6a+c+n'!P28,0))</f>
        <v>0</v>
      </c>
    </row>
    <row r="29" spans="1:16" ht="10.8" thickBot="1" x14ac:dyDescent="0.25">
      <c r="A29" s="51">
        <f>IF(P29=0,0,IF(COUNTBLANK(P29)=1,0,COUNTA($P$14:P29)))</f>
        <v>0</v>
      </c>
      <c r="B29" s="24">
        <f>IF($C$4="Neattiecināmās izmaksas",IF('6a+c+n'!$Q29="N",'6a+c+n'!B29,0))</f>
        <v>0</v>
      </c>
      <c r="C29" s="24">
        <f>IF($C$4="Neattiecināmās izmaksas",IF('6a+c+n'!$Q29="N",'6a+c+n'!C29,0))</f>
        <v>0</v>
      </c>
      <c r="D29" s="24">
        <f>IF($C$4="Neattiecināmās izmaksas",IF('6a+c+n'!$Q29="N",'6a+c+n'!D29,0))</f>
        <v>0</v>
      </c>
      <c r="E29" s="46"/>
      <c r="F29" s="65"/>
      <c r="G29" s="119"/>
      <c r="H29" s="119">
        <f>IF($C$4="Neattiecināmās izmaksas",IF('6a+c+n'!$Q29="N",'6a+c+n'!H29,0))</f>
        <v>0</v>
      </c>
      <c r="I29" s="119"/>
      <c r="J29" s="119"/>
      <c r="K29" s="120">
        <f>IF($C$4="Neattiecināmās izmaksas",IF('6a+c+n'!$Q29="N",'6a+c+n'!K29,0))</f>
        <v>0</v>
      </c>
      <c r="L29" s="82">
        <f>IF($C$4="Neattiecināmās izmaksas",IF('6a+c+n'!$Q29="N",'6a+c+n'!L29,0))</f>
        <v>0</v>
      </c>
      <c r="M29" s="119">
        <f>IF($C$4="Neattiecināmās izmaksas",IF('6a+c+n'!$Q29="N",'6a+c+n'!M29,0))</f>
        <v>0</v>
      </c>
      <c r="N29" s="119">
        <f>IF($C$4="Neattiecināmās izmaksas",IF('6a+c+n'!$Q29="N",'6a+c+n'!N29,0))</f>
        <v>0</v>
      </c>
      <c r="O29" s="119">
        <f>IF($C$4="Neattiecināmās izmaksas",IF('6a+c+n'!$Q29="N",'6a+c+n'!O29,0))</f>
        <v>0</v>
      </c>
      <c r="P29" s="120">
        <f>IF($C$4="Neattiecināmās izmaksas",IF('6a+c+n'!$Q29="N",'6a+c+n'!P29,0))</f>
        <v>0</v>
      </c>
    </row>
    <row r="30" spans="1:16" ht="12" customHeight="1" thickBot="1" x14ac:dyDescent="0.25">
      <c r="A30" s="317" t="s">
        <v>62</v>
      </c>
      <c r="B30" s="318"/>
      <c r="C30" s="318"/>
      <c r="D30" s="318"/>
      <c r="E30" s="318"/>
      <c r="F30" s="318"/>
      <c r="G30" s="318"/>
      <c r="H30" s="318"/>
      <c r="I30" s="318"/>
      <c r="J30" s="318"/>
      <c r="K30" s="319"/>
      <c r="L30" s="133">
        <f>SUM(L14:L29)</f>
        <v>0</v>
      </c>
      <c r="M30" s="134">
        <f>SUM(M14:M29)</f>
        <v>0</v>
      </c>
      <c r="N30" s="134">
        <f>SUM(N14:N29)</f>
        <v>0</v>
      </c>
      <c r="O30" s="134">
        <f>SUM(O14:O29)</f>
        <v>0</v>
      </c>
      <c r="P30" s="135">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0" t="str">
        <f>'Kops n'!C35:H35</f>
        <v>Gundega Ābelīte 28.03.2024</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2" t="str">
        <f>'Kops n'!A38:D38</f>
        <v>Tāme sastādīta 2024. gada 28. martā</v>
      </c>
      <c r="B36" s="263"/>
      <c r="C36" s="263"/>
      <c r="D36" s="26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0">
        <f>'Kops n'!C40:H40</f>
        <v>0</v>
      </c>
      <c r="D38" s="320"/>
      <c r="E38" s="320"/>
      <c r="F38" s="320"/>
      <c r="G38" s="320"/>
      <c r="H38" s="320"/>
      <c r="I38" s="16"/>
      <c r="J38" s="16"/>
      <c r="K38" s="16"/>
      <c r="L38" s="16"/>
      <c r="M38" s="16"/>
      <c r="N38" s="16"/>
      <c r="O38" s="16"/>
      <c r="P38" s="16"/>
    </row>
    <row r="39" spans="1:16" x14ac:dyDescent="0.2">
      <c r="A39" s="16"/>
      <c r="B39" s="16"/>
      <c r="C39" s="246" t="s">
        <v>15</v>
      </c>
      <c r="D39" s="246"/>
      <c r="E39" s="246"/>
      <c r="F39" s="246"/>
      <c r="G39" s="246"/>
      <c r="H39" s="24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5">
        <f>'Kops n'!C43</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130"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29" priority="1" operator="equal">
      <formula>0</formula>
    </cfRule>
  </conditionalFormatting>
  <conditionalFormatting sqref="C2:I2 D5:L8 N9:O9 L30:P30 C33:H33 C38:H38 C41">
    <cfRule type="cellIs" dxfId="128"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Q35"/>
  <sheetViews>
    <sheetView topLeftCell="A5" workbookViewId="0">
      <selection activeCell="I14" sqref="I14:J2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7</v>
      </c>
      <c r="E1" s="22"/>
      <c r="F1" s="22"/>
      <c r="G1" s="22"/>
      <c r="H1" s="22"/>
      <c r="I1" s="22"/>
      <c r="J1" s="22"/>
      <c r="N1" s="26"/>
      <c r="O1" s="27"/>
      <c r="P1" s="28"/>
    </row>
    <row r="2" spans="1:17" x14ac:dyDescent="0.2">
      <c r="A2" s="29"/>
      <c r="B2" s="29"/>
      <c r="C2" s="332" t="s">
        <v>236</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P23</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35"/>
      <c r="B13" s="336"/>
      <c r="C13" s="337"/>
      <c r="D13" s="338"/>
      <c r="E13" s="339"/>
      <c r="F13" s="53" t="s">
        <v>55</v>
      </c>
      <c r="G13" s="56" t="s">
        <v>56</v>
      </c>
      <c r="H13" s="56" t="s">
        <v>57</v>
      </c>
      <c r="I13" s="56" t="s">
        <v>58</v>
      </c>
      <c r="J13" s="56" t="s">
        <v>59</v>
      </c>
      <c r="K13" s="58" t="s">
        <v>60</v>
      </c>
      <c r="L13" s="53" t="s">
        <v>55</v>
      </c>
      <c r="M13" s="56" t="s">
        <v>57</v>
      </c>
      <c r="N13" s="56" t="s">
        <v>58</v>
      </c>
      <c r="O13" s="56" t="s">
        <v>59</v>
      </c>
      <c r="P13" s="58" t="s">
        <v>60</v>
      </c>
      <c r="Q13" s="245" t="s">
        <v>61</v>
      </c>
    </row>
    <row r="14" spans="1:17" x14ac:dyDescent="0.2">
      <c r="A14" s="201">
        <v>1</v>
      </c>
      <c r="B14" s="240"/>
      <c r="C14" s="241" t="s">
        <v>237</v>
      </c>
      <c r="D14" s="202"/>
      <c r="E14" s="226"/>
      <c r="F14" s="71"/>
      <c r="G14" s="136"/>
      <c r="H14" s="109">
        <f>F14*G14</f>
        <v>0</v>
      </c>
      <c r="I14" s="136"/>
      <c r="J14" s="136"/>
      <c r="K14" s="114">
        <f>SUM(H14:J14)</f>
        <v>0</v>
      </c>
      <c r="L14" s="71">
        <f>E14*F14</f>
        <v>0</v>
      </c>
      <c r="M14" s="109">
        <f>H14*E14</f>
        <v>0</v>
      </c>
      <c r="N14" s="109">
        <f>I14*E14</f>
        <v>0</v>
      </c>
      <c r="O14" s="109">
        <f>J14*E14</f>
        <v>0</v>
      </c>
      <c r="P14" s="114">
        <f>SUM(M14:O14)</f>
        <v>0</v>
      </c>
      <c r="Q14" s="168"/>
    </row>
    <row r="15" spans="1:17" ht="20.399999999999999" x14ac:dyDescent="0.2">
      <c r="A15" s="36">
        <v>2</v>
      </c>
      <c r="B15" s="24" t="s">
        <v>108</v>
      </c>
      <c r="C15" s="40" t="s">
        <v>238</v>
      </c>
      <c r="D15" s="24" t="s">
        <v>77</v>
      </c>
      <c r="E15" s="46">
        <v>1</v>
      </c>
      <c r="F15" s="41"/>
      <c r="G15" s="149"/>
      <c r="H15" s="111">
        <f>F15*G15</f>
        <v>0</v>
      </c>
      <c r="I15" s="138"/>
      <c r="J15" s="138"/>
      <c r="K15" s="115">
        <f t="shared" ref="K15:K22" si="0">SUM(H15:J15)</f>
        <v>0</v>
      </c>
      <c r="L15" s="41">
        <f t="shared" ref="L15:L22" si="1">E15*F15</f>
        <v>0</v>
      </c>
      <c r="M15" s="111">
        <f t="shared" ref="M15:M22" si="2">H15*E15</f>
        <v>0</v>
      </c>
      <c r="N15" s="111">
        <f t="shared" ref="N15:N22" si="3">I15*E15</f>
        <v>0</v>
      </c>
      <c r="O15" s="111">
        <f t="shared" ref="O15:O22" si="4">J15*E15</f>
        <v>0</v>
      </c>
      <c r="P15" s="115">
        <f t="shared" ref="P15:P22" si="5">SUM(M15:O15)</f>
        <v>0</v>
      </c>
      <c r="Q15" s="168" t="s">
        <v>46</v>
      </c>
    </row>
    <row r="16" spans="1:17" ht="20.399999999999999" x14ac:dyDescent="0.2">
      <c r="A16" s="36">
        <v>3</v>
      </c>
      <c r="B16" s="24" t="s">
        <v>108</v>
      </c>
      <c r="C16" s="40" t="s">
        <v>239</v>
      </c>
      <c r="D16" s="24" t="s">
        <v>112</v>
      </c>
      <c r="E16" s="46">
        <v>1037.3000000000002</v>
      </c>
      <c r="F16" s="41"/>
      <c r="G16" s="149"/>
      <c r="H16" s="111">
        <f t="shared" ref="H16:H22" si="6">F16*G16</f>
        <v>0</v>
      </c>
      <c r="I16" s="138"/>
      <c r="J16" s="138"/>
      <c r="K16" s="115">
        <f t="shared" si="0"/>
        <v>0</v>
      </c>
      <c r="L16" s="41">
        <f t="shared" si="1"/>
        <v>0</v>
      </c>
      <c r="M16" s="111">
        <f t="shared" si="2"/>
        <v>0</v>
      </c>
      <c r="N16" s="111">
        <f t="shared" si="3"/>
        <v>0</v>
      </c>
      <c r="O16" s="111">
        <f t="shared" si="4"/>
        <v>0</v>
      </c>
      <c r="P16" s="115">
        <f t="shared" si="5"/>
        <v>0</v>
      </c>
      <c r="Q16" s="168" t="s">
        <v>46</v>
      </c>
    </row>
    <row r="17" spans="1:17" ht="30.6" x14ac:dyDescent="0.2">
      <c r="A17" s="36">
        <v>4</v>
      </c>
      <c r="B17" s="24" t="s">
        <v>108</v>
      </c>
      <c r="C17" s="40" t="s">
        <v>240</v>
      </c>
      <c r="D17" s="24" t="s">
        <v>241</v>
      </c>
      <c r="E17" s="46">
        <v>373.43</v>
      </c>
      <c r="F17" s="41"/>
      <c r="G17" s="149"/>
      <c r="H17" s="111">
        <f t="shared" si="6"/>
        <v>0</v>
      </c>
      <c r="I17" s="138"/>
      <c r="J17" s="138"/>
      <c r="K17" s="115">
        <f t="shared" si="0"/>
        <v>0</v>
      </c>
      <c r="L17" s="41">
        <f t="shared" si="1"/>
        <v>0</v>
      </c>
      <c r="M17" s="111">
        <f t="shared" si="2"/>
        <v>0</v>
      </c>
      <c r="N17" s="111">
        <f t="shared" si="3"/>
        <v>0</v>
      </c>
      <c r="O17" s="111">
        <f t="shared" si="4"/>
        <v>0</v>
      </c>
      <c r="P17" s="115">
        <f t="shared" si="5"/>
        <v>0</v>
      </c>
      <c r="Q17" s="168" t="s">
        <v>46</v>
      </c>
    </row>
    <row r="18" spans="1:17" ht="20.399999999999999" x14ac:dyDescent="0.2">
      <c r="A18" s="36">
        <v>5</v>
      </c>
      <c r="B18" s="24" t="s">
        <v>108</v>
      </c>
      <c r="C18" s="40" t="s">
        <v>401</v>
      </c>
      <c r="D18" s="24" t="s">
        <v>112</v>
      </c>
      <c r="E18" s="46">
        <v>1037.3000000000002</v>
      </c>
      <c r="F18" s="41"/>
      <c r="G18" s="149"/>
      <c r="H18" s="111">
        <f t="shared" si="6"/>
        <v>0</v>
      </c>
      <c r="I18" s="138"/>
      <c r="J18" s="138"/>
      <c r="K18" s="115">
        <f t="shared" si="0"/>
        <v>0</v>
      </c>
      <c r="L18" s="41">
        <f t="shared" si="1"/>
        <v>0</v>
      </c>
      <c r="M18" s="111">
        <f t="shared" si="2"/>
        <v>0</v>
      </c>
      <c r="N18" s="111">
        <f t="shared" si="3"/>
        <v>0</v>
      </c>
      <c r="O18" s="111">
        <f t="shared" si="4"/>
        <v>0</v>
      </c>
      <c r="P18" s="115">
        <f t="shared" si="5"/>
        <v>0</v>
      </c>
      <c r="Q18" s="168" t="s">
        <v>46</v>
      </c>
    </row>
    <row r="19" spans="1:17" x14ac:dyDescent="0.2">
      <c r="A19" s="36">
        <v>6</v>
      </c>
      <c r="B19" s="24"/>
      <c r="C19" s="156" t="s">
        <v>208</v>
      </c>
      <c r="D19" s="24"/>
      <c r="E19" s="46"/>
      <c r="F19" s="41"/>
      <c r="G19" s="138"/>
      <c r="H19" s="111">
        <f t="shared" si="6"/>
        <v>0</v>
      </c>
      <c r="I19" s="138"/>
      <c r="J19" s="138"/>
      <c r="K19" s="115">
        <f t="shared" si="0"/>
        <v>0</v>
      </c>
      <c r="L19" s="41">
        <f t="shared" si="1"/>
        <v>0</v>
      </c>
      <c r="M19" s="111">
        <f t="shared" si="2"/>
        <v>0</v>
      </c>
      <c r="N19" s="111">
        <f t="shared" si="3"/>
        <v>0</v>
      </c>
      <c r="O19" s="111">
        <f t="shared" si="4"/>
        <v>0</v>
      </c>
      <c r="P19" s="115">
        <f t="shared" si="5"/>
        <v>0</v>
      </c>
      <c r="Q19" s="168" t="s">
        <v>235</v>
      </c>
    </row>
    <row r="20" spans="1:17" ht="20.399999999999999" x14ac:dyDescent="0.2">
      <c r="A20" s="36">
        <v>7</v>
      </c>
      <c r="B20" s="24" t="s">
        <v>220</v>
      </c>
      <c r="C20" s="140" t="s">
        <v>242</v>
      </c>
      <c r="D20" s="161" t="s">
        <v>110</v>
      </c>
      <c r="E20" s="227">
        <v>4</v>
      </c>
      <c r="F20" s="143"/>
      <c r="G20" s="138"/>
      <c r="H20" s="111">
        <f t="shared" si="6"/>
        <v>0</v>
      </c>
      <c r="I20" s="151"/>
      <c r="J20" s="167"/>
      <c r="K20" s="115">
        <f t="shared" si="0"/>
        <v>0</v>
      </c>
      <c r="L20" s="41">
        <f t="shared" si="1"/>
        <v>0</v>
      </c>
      <c r="M20" s="111">
        <f t="shared" si="2"/>
        <v>0</v>
      </c>
      <c r="N20" s="111">
        <f t="shared" si="3"/>
        <v>0</v>
      </c>
      <c r="O20" s="111">
        <f t="shared" si="4"/>
        <v>0</v>
      </c>
      <c r="P20" s="115">
        <f t="shared" si="5"/>
        <v>0</v>
      </c>
      <c r="Q20" s="168" t="s">
        <v>46</v>
      </c>
    </row>
    <row r="21" spans="1:17" ht="30.6" x14ac:dyDescent="0.2">
      <c r="A21" s="36">
        <v>8</v>
      </c>
      <c r="B21" s="24" t="s">
        <v>220</v>
      </c>
      <c r="C21" s="140" t="s">
        <v>388</v>
      </c>
      <c r="D21" s="161" t="s">
        <v>110</v>
      </c>
      <c r="E21" s="227">
        <v>3</v>
      </c>
      <c r="F21" s="143"/>
      <c r="G21" s="138"/>
      <c r="H21" s="111">
        <f t="shared" si="6"/>
        <v>0</v>
      </c>
      <c r="I21" s="151"/>
      <c r="J21" s="167"/>
      <c r="K21" s="115">
        <f t="shared" si="0"/>
        <v>0</v>
      </c>
      <c r="L21" s="41">
        <f t="shared" si="1"/>
        <v>0</v>
      </c>
      <c r="M21" s="111">
        <f t="shared" si="2"/>
        <v>0</v>
      </c>
      <c r="N21" s="111">
        <f t="shared" si="3"/>
        <v>0</v>
      </c>
      <c r="O21" s="111">
        <f t="shared" si="4"/>
        <v>0</v>
      </c>
      <c r="P21" s="115">
        <f t="shared" si="5"/>
        <v>0</v>
      </c>
      <c r="Q21" s="169" t="s">
        <v>46</v>
      </c>
    </row>
    <row r="22" spans="1:17" ht="21" thickBot="1" x14ac:dyDescent="0.25">
      <c r="A22" s="242">
        <v>9</v>
      </c>
      <c r="B22" s="25" t="s">
        <v>220</v>
      </c>
      <c r="C22" s="243" t="s">
        <v>243</v>
      </c>
      <c r="D22" s="187" t="s">
        <v>77</v>
      </c>
      <c r="E22" s="244">
        <v>2</v>
      </c>
      <c r="F22" s="236"/>
      <c r="G22" s="237"/>
      <c r="H22" s="113">
        <f t="shared" si="6"/>
        <v>0</v>
      </c>
      <c r="I22" s="238"/>
      <c r="J22" s="239"/>
      <c r="K22" s="116">
        <f t="shared" si="0"/>
        <v>0</v>
      </c>
      <c r="L22" s="223">
        <f t="shared" si="1"/>
        <v>0</v>
      </c>
      <c r="M22" s="113">
        <f t="shared" si="2"/>
        <v>0</v>
      </c>
      <c r="N22" s="113">
        <f t="shared" si="3"/>
        <v>0</v>
      </c>
      <c r="O22" s="113">
        <f t="shared" si="4"/>
        <v>0</v>
      </c>
      <c r="P22" s="116">
        <f t="shared" si="5"/>
        <v>0</v>
      </c>
      <c r="Q22" s="169" t="s">
        <v>46</v>
      </c>
    </row>
    <row r="23" spans="1:17" ht="12" customHeight="1" thickBot="1" x14ac:dyDescent="0.25">
      <c r="A23" s="317" t="s">
        <v>62</v>
      </c>
      <c r="B23" s="318"/>
      <c r="C23" s="318"/>
      <c r="D23" s="318"/>
      <c r="E23" s="318"/>
      <c r="F23" s="318"/>
      <c r="G23" s="318"/>
      <c r="H23" s="318"/>
      <c r="I23" s="318"/>
      <c r="J23" s="318"/>
      <c r="K23" s="319"/>
      <c r="L23" s="130">
        <f>SUM(L14:L22)</f>
        <v>0</v>
      </c>
      <c r="M23" s="131">
        <f>SUM(M14:M22)</f>
        <v>0</v>
      </c>
      <c r="N23" s="131">
        <f>SUM(N14:N22)</f>
        <v>0</v>
      </c>
      <c r="O23" s="131">
        <f>SUM(O14:O22)</f>
        <v>0</v>
      </c>
      <c r="P23" s="132">
        <f>SUM(P14:P22)</f>
        <v>0</v>
      </c>
    </row>
    <row r="24" spans="1:17" x14ac:dyDescent="0.2">
      <c r="A24" s="16"/>
      <c r="B24" s="16"/>
      <c r="C24" s="16"/>
      <c r="D24" s="16"/>
      <c r="E24" s="16"/>
      <c r="F24" s="16"/>
      <c r="G24" s="16"/>
      <c r="H24" s="16"/>
      <c r="I24" s="16"/>
      <c r="J24" s="16"/>
      <c r="K24" s="16"/>
      <c r="L24" s="16"/>
      <c r="M24" s="16"/>
      <c r="N24" s="16"/>
      <c r="O24" s="16"/>
      <c r="P24" s="16"/>
    </row>
    <row r="25" spans="1:17" x14ac:dyDescent="0.2">
      <c r="A25" s="16"/>
      <c r="B25" s="16"/>
      <c r="C25" s="16"/>
      <c r="D25" s="16"/>
      <c r="E25" s="16"/>
      <c r="F25" s="16"/>
      <c r="G25" s="16"/>
      <c r="H25" s="16"/>
      <c r="I25" s="16"/>
      <c r="J25" s="16"/>
      <c r="K25" s="16"/>
      <c r="L25" s="16"/>
      <c r="M25" s="16"/>
      <c r="N25" s="16"/>
      <c r="O25" s="16"/>
      <c r="P25" s="16"/>
    </row>
    <row r="26" spans="1:17" x14ac:dyDescent="0.2">
      <c r="A26" s="1" t="s">
        <v>14</v>
      </c>
      <c r="B26" s="16"/>
      <c r="C26" s="320" t="str">
        <f>'Kops n'!C35:H35</f>
        <v>Gundega Ābelīte 28.03.2024</v>
      </c>
      <c r="D26" s="320"/>
      <c r="E26" s="320"/>
      <c r="F26" s="320"/>
      <c r="G26" s="320"/>
      <c r="H26" s="320"/>
      <c r="I26" s="16"/>
      <c r="J26" s="16"/>
      <c r="K26" s="16"/>
      <c r="L26" s="16"/>
      <c r="M26" s="16"/>
      <c r="N26" s="16"/>
      <c r="O26" s="16"/>
      <c r="P26" s="16"/>
    </row>
    <row r="27" spans="1:17" x14ac:dyDescent="0.2">
      <c r="A27" s="16"/>
      <c r="B27" s="16"/>
      <c r="C27" s="246" t="s">
        <v>15</v>
      </c>
      <c r="D27" s="246"/>
      <c r="E27" s="246"/>
      <c r="F27" s="246"/>
      <c r="G27" s="246"/>
      <c r="H27" s="24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262" t="str">
        <f>'Kops n'!A38:D38</f>
        <v>Tāme sastādīta 2024. gada 28. martā</v>
      </c>
      <c r="B29" s="263"/>
      <c r="C29" s="263"/>
      <c r="D29" s="263"/>
      <c r="E29" s="16"/>
      <c r="F29" s="16"/>
      <c r="G29" s="16"/>
      <c r="H29" s="16"/>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1" t="s">
        <v>41</v>
      </c>
      <c r="B31" s="16"/>
      <c r="C31" s="320">
        <f>'Kops n'!C40:H40</f>
        <v>0</v>
      </c>
      <c r="D31" s="320"/>
      <c r="E31" s="320"/>
      <c r="F31" s="320"/>
      <c r="G31" s="320"/>
      <c r="H31" s="320"/>
      <c r="I31" s="16"/>
      <c r="J31" s="16"/>
      <c r="K31" s="16"/>
      <c r="L31" s="16"/>
      <c r="M31" s="16"/>
      <c r="N31" s="16"/>
      <c r="O31" s="16"/>
      <c r="P31" s="16"/>
    </row>
    <row r="32" spans="1:17" x14ac:dyDescent="0.2">
      <c r="A32" s="16"/>
      <c r="B32" s="16"/>
      <c r="C32" s="246" t="s">
        <v>15</v>
      </c>
      <c r="D32" s="246"/>
      <c r="E32" s="246"/>
      <c r="F32" s="246"/>
      <c r="G32" s="246"/>
      <c r="H32" s="24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78" t="s">
        <v>16</v>
      </c>
      <c r="B34" s="42"/>
      <c r="C34" s="85">
        <f>'Kops n'!C43</f>
        <v>0</v>
      </c>
      <c r="D34" s="42"/>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C4:I4"/>
    <mergeCell ref="D5:L5"/>
    <mergeCell ref="D6:L6"/>
    <mergeCell ref="D8:L8"/>
    <mergeCell ref="A9:F9"/>
    <mergeCell ref="J9:M9"/>
    <mergeCell ref="N9:O9"/>
    <mergeCell ref="D7:L7"/>
    <mergeCell ref="C32:H32"/>
    <mergeCell ref="L12:P12"/>
    <mergeCell ref="A23:K23"/>
    <mergeCell ref="C26:H26"/>
    <mergeCell ref="C27:H27"/>
    <mergeCell ref="A29:D29"/>
    <mergeCell ref="C31:H31"/>
    <mergeCell ref="A12:A13"/>
    <mergeCell ref="B12:B13"/>
    <mergeCell ref="C12:C13"/>
    <mergeCell ref="D12:D13"/>
    <mergeCell ref="E12:E13"/>
    <mergeCell ref="F12:K12"/>
  </mergeCells>
  <phoneticPr fontId="14" type="noConversion"/>
  <conditionalFormatting sqref="A9:F9">
    <cfRule type="containsText" dxfId="127"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2">
    <cfRule type="cellIs" dxfId="126" priority="4" operator="equal">
      <formula>0</formula>
    </cfRule>
  </conditionalFormatting>
  <conditionalFormatting sqref="A23:K23">
    <cfRule type="containsText" dxfId="125" priority="11" operator="containsText" text="Tiešās izmaksas kopā, t. sk. darba devēja sociālais nodoklis __.__% ">
      <formula>NOT(ISERROR(SEARCH("Tiešās izmaksas kopā, t. sk. darba devēja sociālais nodoklis __.__% ",A23)))</formula>
    </cfRule>
  </conditionalFormatting>
  <conditionalFormatting sqref="C26:H26">
    <cfRule type="cellIs" dxfId="124" priority="18" operator="equal">
      <formula>0</formula>
    </cfRule>
  </conditionalFormatting>
  <conditionalFormatting sqref="C31:H31">
    <cfRule type="cellIs" dxfId="123" priority="19" operator="equal">
      <formula>0</formula>
    </cfRule>
  </conditionalFormatting>
  <conditionalFormatting sqref="C2:I2">
    <cfRule type="cellIs" dxfId="122" priority="6" operator="equal">
      <formula>0</formula>
    </cfRule>
  </conditionalFormatting>
  <conditionalFormatting sqref="C4:I4">
    <cfRule type="cellIs" dxfId="121" priority="16" operator="equal">
      <formula>0</formula>
    </cfRule>
  </conditionalFormatting>
  <conditionalFormatting sqref="D1">
    <cfRule type="cellIs" dxfId="120" priority="13" operator="equal">
      <formula>0</formula>
    </cfRule>
  </conditionalFormatting>
  <conditionalFormatting sqref="D5:L8">
    <cfRule type="cellIs" dxfId="119" priority="14" operator="equal">
      <formula>0</formula>
    </cfRule>
  </conditionalFormatting>
  <conditionalFormatting sqref="H14:H22">
    <cfRule type="cellIs" dxfId="118" priority="9" operator="equal">
      <formula>0</formula>
    </cfRule>
  </conditionalFormatting>
  <conditionalFormatting sqref="I14:J22">
    <cfRule type="cellIs" dxfId="117" priority="3" operator="equal">
      <formula>0</formula>
    </cfRule>
  </conditionalFormatting>
  <conditionalFormatting sqref="K14:P22">
    <cfRule type="cellIs" dxfId="116" priority="8" operator="equal">
      <formula>0</formula>
    </cfRule>
  </conditionalFormatting>
  <conditionalFormatting sqref="L23:P23">
    <cfRule type="cellIs" dxfId="115" priority="17" operator="equal">
      <formula>0</formula>
    </cfRule>
  </conditionalFormatting>
  <conditionalFormatting sqref="N9:O9">
    <cfRule type="cellIs" dxfId="114" priority="26" operator="equal">
      <formula>0</formula>
    </cfRule>
  </conditionalFormatting>
  <conditionalFormatting sqref="Q14:Q22">
    <cfRule type="cellIs" dxfId="113" priority="2" operator="equal">
      <formula>0</formula>
    </cfRule>
  </conditionalFormatting>
  <dataValidations disablePrompts="1" count="1">
    <dataValidation type="list" allowBlank="1" showInputMessage="1" showErrorMessage="1" sqref="Q14:Q22">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1" operator="containsText" id="{7147BC1D-48D1-42AC-A18F-E1A61E03E1A7}">
            <xm:f>NOT(ISERROR(SEARCH("Tāme sastādīta ____. gada ___. ______________",A29)))</xm:f>
            <xm:f>"Tāme sastādīta ____. gada ___. ______________"</xm:f>
            <x14:dxf>
              <font>
                <color auto="1"/>
              </font>
              <fill>
                <patternFill>
                  <bgColor rgb="FFC6EFCE"/>
                </patternFill>
              </fill>
            </x14:dxf>
          </x14:cfRule>
          <xm:sqref>A29</xm:sqref>
        </x14:conditionalFormatting>
        <x14:conditionalFormatting xmlns:xm="http://schemas.microsoft.com/office/excel/2006/main">
          <x14:cfRule type="containsText" priority="20" operator="containsText" id="{694EE524-F5D1-40CC-8DDC-9A24CDC41892}">
            <xm:f>NOT(ISERROR(SEARCH("Sertifikāta Nr. _________________________________",A34)))</xm:f>
            <xm:f>"Sertifikāta Nr. _________________________________"</xm:f>
            <x14:dxf>
              <font>
                <color auto="1"/>
              </font>
              <fill>
                <patternFill>
                  <bgColor rgb="FFC6EFCE"/>
                </patternFill>
              </fill>
            </x14:dxf>
          </x14:cfRule>
          <xm:sqref>A34</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P35"/>
  <sheetViews>
    <sheetView topLeftCell="A14" workbookViewId="0">
      <selection activeCell="N33" sqref="N3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'7a+c+n'!D1</f>
        <v>7</v>
      </c>
      <c r="E1" s="22"/>
      <c r="F1" s="22"/>
      <c r="G1" s="22"/>
      <c r="H1" s="22"/>
      <c r="I1" s="22"/>
      <c r="J1" s="22"/>
      <c r="N1" s="26"/>
      <c r="O1" s="27"/>
      <c r="P1" s="28"/>
    </row>
    <row r="2" spans="1:16" x14ac:dyDescent="0.2">
      <c r="A2" s="29"/>
      <c r="B2" s="29"/>
      <c r="C2" s="332" t="str">
        <f>'7a+c+n'!C2:I2</f>
        <v>Bēniņu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'7a+c+n'!A9</f>
        <v>Tāme sastādīta  2024. gada tirgus cenās, pamatojoties uz AR daļas rasējumiem</v>
      </c>
      <c r="B9" s="329"/>
      <c r="C9" s="329"/>
      <c r="D9" s="329"/>
      <c r="E9" s="329"/>
      <c r="F9" s="329"/>
      <c r="G9" s="31"/>
      <c r="H9" s="31"/>
      <c r="I9" s="31"/>
      <c r="J9" s="330" t="s">
        <v>45</v>
      </c>
      <c r="K9" s="330"/>
      <c r="L9" s="330"/>
      <c r="M9" s="330"/>
      <c r="N9" s="331">
        <f>P23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izmaksas",IF('7a+c+n'!$Q14="A",'7a+c+n'!B14,0),0)</f>
        <v>0</v>
      </c>
      <c r="C14" s="23">
        <f>IF($C$4="Attiecināmās izmaksas",IF('7a+c+n'!$Q14="A",'7a+c+n'!C14,0),0)</f>
        <v>0</v>
      </c>
      <c r="D14" s="23">
        <f>IF($C$4="Attiecināmās izmaksas",IF('7a+c+n'!$Q14="A",'7a+c+n'!D14,0),0)</f>
        <v>0</v>
      </c>
      <c r="E14" s="45"/>
      <c r="F14" s="63"/>
      <c r="G14" s="117"/>
      <c r="H14" s="117">
        <f>IF($C$4="Attiecināmās izmaksas",IF('7a+c+n'!$Q14="A",'7a+c+n'!H14,0),0)</f>
        <v>0</v>
      </c>
      <c r="I14" s="117"/>
      <c r="J14" s="117"/>
      <c r="K14" s="118">
        <f>IF($C$4="Attiecināmās izmaksas",IF('7a+c+n'!$Q14="A",'7a+c+n'!K14,0),0)</f>
        <v>0</v>
      </c>
      <c r="L14" s="63">
        <f>IF($C$4="Attiecināmās izmaksas",IF('7a+c+n'!$Q14="A",'7a+c+n'!L14,0),0)</f>
        <v>0</v>
      </c>
      <c r="M14" s="117">
        <f>IF($C$4="Attiecināmās izmaksas",IF('7a+c+n'!$Q14="A",'7a+c+n'!M14,0),0)</f>
        <v>0</v>
      </c>
      <c r="N14" s="117">
        <f>IF($C$4="Attiecināmās izmaksas",IF('7a+c+n'!$Q14="A",'7a+c+n'!N14,0),0)</f>
        <v>0</v>
      </c>
      <c r="O14" s="117">
        <f>IF($C$4="Attiecināmās izmaksas",IF('7a+c+n'!$Q14="A",'7a+c+n'!O14,0),0)</f>
        <v>0</v>
      </c>
      <c r="P14" s="118">
        <f>IF($C$4="Attiecināmās izmaksas",IF('7a+c+n'!$Q14="A",'7a+c+n'!P14,0),0)</f>
        <v>0</v>
      </c>
    </row>
    <row r="15" spans="1:16" ht="20.399999999999999" x14ac:dyDescent="0.2">
      <c r="A15" s="51">
        <f>IF(P15=0,0,IF(COUNTBLANK(P15)=1,0,COUNTA($P$14:P15)))</f>
        <v>0</v>
      </c>
      <c r="B15" s="24" t="str">
        <f>IF($C$4="Attiecināmās izmaksas",IF('7a+c+n'!$Q15="A",'7a+c+n'!B15,0),0)</f>
        <v>13-00000</v>
      </c>
      <c r="C15" s="24" t="str">
        <f>IF($C$4="Attiecināmās izmaksas",IF('7a+c+n'!$Q15="A",'7a+c+n'!C15,0),0)</f>
        <v>Esošā pārseguma attīrīšana</v>
      </c>
      <c r="D15" s="24" t="str">
        <f>IF($C$4="Attiecināmās izmaksas",IF('7a+c+n'!$Q15="A",'7a+c+n'!D15,0),0)</f>
        <v>kompl</v>
      </c>
      <c r="E15" s="46"/>
      <c r="F15" s="65"/>
      <c r="G15" s="119"/>
      <c r="H15" s="119">
        <f>IF($C$4="Attiecināmās izmaksas",IF('7a+c+n'!$Q15="A",'7a+c+n'!H15,0),0)</f>
        <v>0</v>
      </c>
      <c r="I15" s="119"/>
      <c r="J15" s="119"/>
      <c r="K15" s="120">
        <f>IF($C$4="Attiecināmās izmaksas",IF('7a+c+n'!$Q15="A",'7a+c+n'!K15,0),0)</f>
        <v>0</v>
      </c>
      <c r="L15" s="65">
        <f>IF($C$4="Attiecināmās izmaksas",IF('7a+c+n'!$Q15="A",'7a+c+n'!L15,0),0)</f>
        <v>0</v>
      </c>
      <c r="M15" s="119">
        <f>IF($C$4="Attiecināmās izmaksas",IF('7a+c+n'!$Q15="A",'7a+c+n'!M15,0),0)</f>
        <v>0</v>
      </c>
      <c r="N15" s="119">
        <f>IF($C$4="Attiecināmās izmaksas",IF('7a+c+n'!$Q15="A",'7a+c+n'!N15,0),0)</f>
        <v>0</v>
      </c>
      <c r="O15" s="119">
        <f>IF($C$4="Attiecināmās izmaksas",IF('7a+c+n'!$Q15="A",'7a+c+n'!O15,0),0)</f>
        <v>0</v>
      </c>
      <c r="P15" s="120">
        <f>IF($C$4="Attiecināmās izmaksas",IF('7a+c+n'!$Q15="A",'7a+c+n'!P15,0),0)</f>
        <v>0</v>
      </c>
    </row>
    <row r="16" spans="1:16" ht="20.399999999999999" x14ac:dyDescent="0.2">
      <c r="A16" s="51">
        <f>IF(P16=0,0,IF(COUNTBLANK(P16)=1,0,COUNTA($P$14:P16)))</f>
        <v>0</v>
      </c>
      <c r="B16" s="24" t="str">
        <f>IF($C$4="Attiecināmās izmaksas",IF('7a+c+n'!$Q16="A",'7a+c+n'!B16,0),0)</f>
        <v>13-00000</v>
      </c>
      <c r="C16" s="24" t="str">
        <f>IF($C$4="Attiecināmās izmaksas",IF('7a+c+n'!$Q16="A",'7a+c+n'!C16,0),0)</f>
        <v>Pretvēja plēve., ieklāšana - ar pārlaidi, blīvi nosedzot visu laukumu</v>
      </c>
      <c r="D16" s="24" t="str">
        <f>IF($C$4="Attiecināmās izmaksas",IF('7a+c+n'!$Q16="A",'7a+c+n'!D16,0),0)</f>
        <v>m2</v>
      </c>
      <c r="E16" s="46"/>
      <c r="F16" s="65"/>
      <c r="G16" s="119"/>
      <c r="H16" s="119">
        <f>IF($C$4="Attiecināmās izmaksas",IF('7a+c+n'!$Q16="A",'7a+c+n'!H16,0),0)</f>
        <v>0</v>
      </c>
      <c r="I16" s="119"/>
      <c r="J16" s="119"/>
      <c r="K16" s="120">
        <f>IF($C$4="Attiecināmās izmaksas",IF('7a+c+n'!$Q16="A",'7a+c+n'!K16,0),0)</f>
        <v>0</v>
      </c>
      <c r="L16" s="65">
        <f>IF($C$4="Attiecināmās izmaksas",IF('7a+c+n'!$Q16="A",'7a+c+n'!L16,0),0)</f>
        <v>0</v>
      </c>
      <c r="M16" s="119">
        <f>IF($C$4="Attiecināmās izmaksas",IF('7a+c+n'!$Q16="A",'7a+c+n'!M16,0),0)</f>
        <v>0</v>
      </c>
      <c r="N16" s="119">
        <f>IF($C$4="Attiecināmās izmaksas",IF('7a+c+n'!$Q16="A",'7a+c+n'!N16,0),0)</f>
        <v>0</v>
      </c>
      <c r="O16" s="119">
        <f>IF($C$4="Attiecināmās izmaksas",IF('7a+c+n'!$Q16="A",'7a+c+n'!O16,0),0)</f>
        <v>0</v>
      </c>
      <c r="P16" s="120">
        <f>IF($C$4="Attiecināmās izmaksas",IF('7a+c+n'!$Q16="A",'7a+c+n'!P16,0),0)</f>
        <v>0</v>
      </c>
    </row>
    <row r="17" spans="1:16" ht="30.6" x14ac:dyDescent="0.2">
      <c r="A17" s="51">
        <f>IF(P17=0,0,IF(COUNTBLANK(P17)=1,0,COUNTA($P$14:P17)))</f>
        <v>0</v>
      </c>
      <c r="B17" s="24" t="str">
        <f>IF($C$4="Attiecināmās izmaksas",IF('7a+c+n'!$Q17="A",'7a+c+n'!B17,0),0)</f>
        <v>13-00000</v>
      </c>
      <c r="C17" s="24" t="str">
        <f>IF($C$4="Attiecināmās izmaksas",IF('7a+c+n'!$Q17="A",'7a+c+n'!C17,0),0)</f>
        <v>Beramās akmens vates siltumizolācijas slāņa ieklāšana PAROC BLT3 vai ekvivalentas (λ&lt;=0,041 W/(mK)) b=300mm, papildus apjoms 20% sēšanās</v>
      </c>
      <c r="D17" s="24" t="str">
        <f>IF($C$4="Attiecināmās izmaksas",IF('7a+c+n'!$Q17="A",'7a+c+n'!D17,0),0)</f>
        <v>m3</v>
      </c>
      <c r="E17" s="46"/>
      <c r="F17" s="65"/>
      <c r="G17" s="119"/>
      <c r="H17" s="119">
        <f>IF($C$4="Attiecināmās izmaksas",IF('7a+c+n'!$Q17="A",'7a+c+n'!H17,0),0)</f>
        <v>0</v>
      </c>
      <c r="I17" s="119"/>
      <c r="J17" s="119"/>
      <c r="K17" s="120">
        <f>IF($C$4="Attiecināmās izmaksas",IF('7a+c+n'!$Q17="A",'7a+c+n'!K17,0),0)</f>
        <v>0</v>
      </c>
      <c r="L17" s="65">
        <f>IF($C$4="Attiecināmās izmaksas",IF('7a+c+n'!$Q17="A",'7a+c+n'!L17,0),0)</f>
        <v>0</v>
      </c>
      <c r="M17" s="119">
        <f>IF($C$4="Attiecināmās izmaksas",IF('7a+c+n'!$Q17="A",'7a+c+n'!M17,0),0)</f>
        <v>0</v>
      </c>
      <c r="N17" s="119">
        <f>IF($C$4="Attiecināmās izmaksas",IF('7a+c+n'!$Q17="A",'7a+c+n'!N17,0),0)</f>
        <v>0</v>
      </c>
      <c r="O17" s="119">
        <f>IF($C$4="Attiecināmās izmaksas",IF('7a+c+n'!$Q17="A",'7a+c+n'!O17,0),0)</f>
        <v>0</v>
      </c>
      <c r="P17" s="120">
        <f>IF($C$4="Attiecināmās izmaksas",IF('7a+c+n'!$Q17="A",'7a+c+n'!P17,0),0)</f>
        <v>0</v>
      </c>
    </row>
    <row r="18" spans="1:16" ht="20.399999999999999" x14ac:dyDescent="0.2">
      <c r="A18" s="51">
        <f>IF(P18=0,0,IF(COUNTBLANK(P18)=1,0,COUNTA($P$14:P18)))</f>
        <v>0</v>
      </c>
      <c r="B18" s="24" t="str">
        <f>IF($C$4="Attiecināmās izmaksas",IF('7a+c+n'!$Q18="A",'7a+c+n'!B18,0),0)</f>
        <v>13-00000</v>
      </c>
      <c r="C18" s="24" t="str">
        <f>IF($C$4="Attiecināmās izmaksas",IF('7a+c+n'!$Q18="A",'7a+c+n'!C18,0),0)</f>
        <v>Tvaika izolācija Jutadach VB 120, līmēt ar Tyvek tape vai Gerband Inside Green tape (585)</v>
      </c>
      <c r="D18" s="24" t="str">
        <f>IF($C$4="Attiecināmās izmaksas",IF('7a+c+n'!$Q18="A",'7a+c+n'!D18,0),0)</f>
        <v>m2</v>
      </c>
      <c r="E18" s="46"/>
      <c r="F18" s="65"/>
      <c r="G18" s="119"/>
      <c r="H18" s="119">
        <f>IF($C$4="Attiecināmās izmaksas",IF('7a+c+n'!$Q18="A",'7a+c+n'!H18,0),0)</f>
        <v>0</v>
      </c>
      <c r="I18" s="119"/>
      <c r="J18" s="119"/>
      <c r="K18" s="120">
        <f>IF($C$4="Attiecināmās izmaksas",IF('7a+c+n'!$Q18="A",'7a+c+n'!K18,0),0)</f>
        <v>0</v>
      </c>
      <c r="L18" s="65">
        <f>IF($C$4="Attiecināmās izmaksas",IF('7a+c+n'!$Q18="A",'7a+c+n'!L18,0),0)</f>
        <v>0</v>
      </c>
      <c r="M18" s="119">
        <f>IF($C$4="Attiecināmās izmaksas",IF('7a+c+n'!$Q18="A",'7a+c+n'!M18,0),0)</f>
        <v>0</v>
      </c>
      <c r="N18" s="119">
        <f>IF($C$4="Attiecināmās izmaksas",IF('7a+c+n'!$Q18="A",'7a+c+n'!N18,0),0)</f>
        <v>0</v>
      </c>
      <c r="O18" s="119">
        <f>IF($C$4="Attiecināmās izmaksas",IF('7a+c+n'!$Q18="A",'7a+c+n'!O18,0),0)</f>
        <v>0</v>
      </c>
      <c r="P18" s="120">
        <f>IF($C$4="Attiecināmās izmaksas",IF('7a+c+n'!$Q18="A",'7a+c+n'!P18,0),0)</f>
        <v>0</v>
      </c>
    </row>
    <row r="19" spans="1:16" x14ac:dyDescent="0.2">
      <c r="A19" s="51">
        <f>IF(P19=0,0,IF(COUNTBLANK(P19)=1,0,COUNTA($P$14:P19)))</f>
        <v>0</v>
      </c>
      <c r="B19" s="24">
        <f>IF($C$4="Attiecināmās izmaksas",IF('7a+c+n'!$Q19="A",'7a+c+n'!B19,0),0)</f>
        <v>0</v>
      </c>
      <c r="C19" s="24">
        <f>IF($C$4="Attiecināmās izmaksas",IF('7a+c+n'!$Q19="A",'7a+c+n'!C19,0),0)</f>
        <v>0</v>
      </c>
      <c r="D19" s="24">
        <f>IF($C$4="Attiecināmās izmaksas",IF('7a+c+n'!$Q19="A",'7a+c+n'!D19,0),0)</f>
        <v>0</v>
      </c>
      <c r="E19" s="46"/>
      <c r="F19" s="65"/>
      <c r="G19" s="119"/>
      <c r="H19" s="119">
        <f>IF($C$4="Attiecināmās izmaksas",IF('7a+c+n'!$Q19="A",'7a+c+n'!H19,0),0)</f>
        <v>0</v>
      </c>
      <c r="I19" s="119"/>
      <c r="J19" s="119"/>
      <c r="K19" s="120">
        <f>IF($C$4="Attiecināmās izmaksas",IF('7a+c+n'!$Q19="A",'7a+c+n'!K19,0),0)</f>
        <v>0</v>
      </c>
      <c r="L19" s="65">
        <f>IF($C$4="Attiecināmās izmaksas",IF('7a+c+n'!$Q19="A",'7a+c+n'!L19,0),0)</f>
        <v>0</v>
      </c>
      <c r="M19" s="119">
        <f>IF($C$4="Attiecināmās izmaksas",IF('7a+c+n'!$Q19="A",'7a+c+n'!M19,0),0)</f>
        <v>0</v>
      </c>
      <c r="N19" s="119">
        <f>IF($C$4="Attiecināmās izmaksas",IF('7a+c+n'!$Q19="A",'7a+c+n'!N19,0),0)</f>
        <v>0</v>
      </c>
      <c r="O19" s="119">
        <f>IF($C$4="Attiecināmās izmaksas",IF('7a+c+n'!$Q19="A",'7a+c+n'!O19,0),0)</f>
        <v>0</v>
      </c>
      <c r="P19" s="120">
        <f>IF($C$4="Attiecināmās izmaksas",IF('7a+c+n'!$Q19="A",'7a+c+n'!P19,0),0)</f>
        <v>0</v>
      </c>
    </row>
    <row r="20" spans="1:16" ht="20.399999999999999" x14ac:dyDescent="0.2">
      <c r="A20" s="51">
        <f>IF(P20=0,0,IF(COUNTBLANK(P20)=1,0,COUNTA($P$14:P20)))</f>
        <v>0</v>
      </c>
      <c r="B20" s="24" t="str">
        <f>IF($C$4="Attiecināmās izmaksas",IF('7a+c+n'!$Q20="A",'7a+c+n'!B20,0),0)</f>
        <v>09-00000</v>
      </c>
      <c r="C20" s="24" t="str">
        <f>IF($C$4="Attiecināmās izmaksas",IF('7a+c+n'!$Q20="A",'7a+c+n'!C20,0),0)</f>
        <v>Atvērumu veidošana bēniņu sienas paneļos siltinājuma iepildīšanai 400x600mm.</v>
      </c>
      <c r="D20" s="24" t="str">
        <f>IF($C$4="Attiecināmās izmaksas",IF('7a+c+n'!$Q20="A",'7a+c+n'!D20,0),0)</f>
        <v>m3</v>
      </c>
      <c r="E20" s="46"/>
      <c r="F20" s="65"/>
      <c r="G20" s="119"/>
      <c r="H20" s="119">
        <f>IF($C$4="Attiecināmās izmaksas",IF('7a+c+n'!$Q20="A",'7a+c+n'!H20,0),0)</f>
        <v>0</v>
      </c>
      <c r="I20" s="119"/>
      <c r="J20" s="119"/>
      <c r="K20" s="120">
        <f>IF($C$4="Attiecināmās izmaksas",IF('7a+c+n'!$Q20="A",'7a+c+n'!K20,0),0)</f>
        <v>0</v>
      </c>
      <c r="L20" s="65">
        <f>IF($C$4="Attiecināmās izmaksas",IF('7a+c+n'!$Q20="A",'7a+c+n'!L20,0),0)</f>
        <v>0</v>
      </c>
      <c r="M20" s="119">
        <f>IF($C$4="Attiecināmās izmaksas",IF('7a+c+n'!$Q20="A",'7a+c+n'!M20,0),0)</f>
        <v>0</v>
      </c>
      <c r="N20" s="119">
        <f>IF($C$4="Attiecināmās izmaksas",IF('7a+c+n'!$Q20="A",'7a+c+n'!N20,0),0)</f>
        <v>0</v>
      </c>
      <c r="O20" s="119">
        <f>IF($C$4="Attiecināmās izmaksas",IF('7a+c+n'!$Q20="A",'7a+c+n'!O20,0),0)</f>
        <v>0</v>
      </c>
      <c r="P20" s="120">
        <f>IF($C$4="Attiecināmās izmaksas",IF('7a+c+n'!$Q20="A",'7a+c+n'!P20,0),0)</f>
        <v>0</v>
      </c>
    </row>
    <row r="21" spans="1:16" ht="30.6" x14ac:dyDescent="0.2">
      <c r="A21" s="51">
        <f>IF(P21=0,0,IF(COUNTBLANK(P21)=1,0,COUNTA($P$14:P21)))</f>
        <v>0</v>
      </c>
      <c r="B21" s="24" t="str">
        <f>IF($C$4="Attiecināmās izmaksas",IF('7a+c+n'!$Q21="A",'7a+c+n'!B21,0),0)</f>
        <v>09-00000</v>
      </c>
      <c r="C21" s="24" t="str">
        <f>IF($C$4="Attiecināmās izmaksas",IF('7a+c+n'!$Q21="A",'7a+c+n'!C21,0),0)</f>
        <v>Vēdināšanas atvērumu daļēja aizmūrēšana izmantojot BAUROC (Aeroc) Clasic 150x200 vai ekviv. mūrējums, t.sk. java</v>
      </c>
      <c r="D21" s="24" t="str">
        <f>IF($C$4="Attiecināmās izmaksas",IF('7a+c+n'!$Q21="A",'7a+c+n'!D21,0),0)</f>
        <v>m3</v>
      </c>
      <c r="E21" s="46"/>
      <c r="F21" s="65"/>
      <c r="G21" s="119"/>
      <c r="H21" s="119">
        <f>IF($C$4="Attiecināmās izmaksas",IF('7a+c+n'!$Q21="A",'7a+c+n'!H21,0),0)</f>
        <v>0</v>
      </c>
      <c r="I21" s="119"/>
      <c r="J21" s="119"/>
      <c r="K21" s="120">
        <f>IF($C$4="Attiecināmās izmaksas",IF('7a+c+n'!$Q21="A",'7a+c+n'!K21,0),0)</f>
        <v>0</v>
      </c>
      <c r="L21" s="65">
        <f>IF($C$4="Attiecināmās izmaksas",IF('7a+c+n'!$Q21="A",'7a+c+n'!L21,0),0)</f>
        <v>0</v>
      </c>
      <c r="M21" s="119">
        <f>IF($C$4="Attiecināmās izmaksas",IF('7a+c+n'!$Q21="A",'7a+c+n'!M21,0),0)</f>
        <v>0</v>
      </c>
      <c r="N21" s="119">
        <f>IF($C$4="Attiecināmās izmaksas",IF('7a+c+n'!$Q21="A",'7a+c+n'!N21,0),0)</f>
        <v>0</v>
      </c>
      <c r="O21" s="119">
        <f>IF($C$4="Attiecināmās izmaksas",IF('7a+c+n'!$Q21="A",'7a+c+n'!O21,0),0)</f>
        <v>0</v>
      </c>
      <c r="P21" s="120">
        <f>IF($C$4="Attiecināmās izmaksas",IF('7a+c+n'!$Q21="A",'7a+c+n'!P21,0),0)</f>
        <v>0</v>
      </c>
    </row>
    <row r="22" spans="1:16" ht="20.399999999999999" x14ac:dyDescent="0.2">
      <c r="A22" s="51">
        <f>IF(P22=0,0,IF(COUNTBLANK(P22)=1,0,COUNTA($P$14:P22)))</f>
        <v>0</v>
      </c>
      <c r="B22" s="24" t="str">
        <f>IF($C$4="Attiecināmās izmaksas",IF('7a+c+n'!$Q22="A",'7a+c+n'!B22,0),0)</f>
        <v>09-00000</v>
      </c>
      <c r="C22" s="24" t="str">
        <f>IF($C$4="Attiecināmās izmaksas",IF('7a+c+n'!$Q22="A",'7a+c+n'!C22,0),0)</f>
        <v>Jauna, siltināta bēniņu lūka (800x800mm) EI30, U≤1.6(W/m2*K)</v>
      </c>
      <c r="D22" s="24" t="str">
        <f>IF($C$4="Attiecināmās izmaksas",IF('7a+c+n'!$Q22="A",'7a+c+n'!D22,0),0)</f>
        <v>kompl</v>
      </c>
      <c r="E22" s="46"/>
      <c r="F22" s="65"/>
      <c r="G22" s="119"/>
      <c r="H22" s="119">
        <f>IF($C$4="Attiecināmās izmaksas",IF('7a+c+n'!$Q22="A",'7a+c+n'!H22,0),0)</f>
        <v>0</v>
      </c>
      <c r="I22" s="119"/>
      <c r="J22" s="119"/>
      <c r="K22" s="120">
        <f>IF($C$4="Attiecināmās izmaksas",IF('7a+c+n'!$Q22="A",'7a+c+n'!K22,0),0)</f>
        <v>0</v>
      </c>
      <c r="L22" s="65">
        <f>IF($C$4="Attiecināmās izmaksas",IF('7a+c+n'!$Q22="A",'7a+c+n'!L22,0),0)</f>
        <v>0</v>
      </c>
      <c r="M22" s="119">
        <f>IF($C$4="Attiecināmās izmaksas",IF('7a+c+n'!$Q22="A",'7a+c+n'!M22,0),0)</f>
        <v>0</v>
      </c>
      <c r="N22" s="119">
        <f>IF($C$4="Attiecināmās izmaksas",IF('7a+c+n'!$Q22="A",'7a+c+n'!N22,0),0)</f>
        <v>0</v>
      </c>
      <c r="O22" s="119">
        <f>IF($C$4="Attiecināmās izmaksas",IF('7a+c+n'!$Q22="A",'7a+c+n'!O22,0),0)</f>
        <v>0</v>
      </c>
      <c r="P22" s="120">
        <f>IF($C$4="Attiecināmās izmaksas",IF('7a+c+n'!$Q22="A",'7a+c+n'!P22,0),0)</f>
        <v>0</v>
      </c>
    </row>
    <row r="23" spans="1:16" ht="12" customHeight="1" thickBot="1" x14ac:dyDescent="0.25">
      <c r="A23" s="317" t="s">
        <v>62</v>
      </c>
      <c r="B23" s="318"/>
      <c r="C23" s="318"/>
      <c r="D23" s="318"/>
      <c r="E23" s="318"/>
      <c r="F23" s="318"/>
      <c r="G23" s="318"/>
      <c r="H23" s="318"/>
      <c r="I23" s="318"/>
      <c r="J23" s="318"/>
      <c r="K23" s="319"/>
      <c r="L23" s="130">
        <f>SUM(L14:L22)</f>
        <v>0</v>
      </c>
      <c r="M23" s="131">
        <f>SUM(M14:M22)</f>
        <v>0</v>
      </c>
      <c r="N23" s="131">
        <f>SUM(N14:N22)</f>
        <v>0</v>
      </c>
      <c r="O23" s="131">
        <f>SUM(O14:O22)</f>
        <v>0</v>
      </c>
      <c r="P23" s="132">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0" t="str">
        <f>'Kops n'!C35:H35</f>
        <v>Gundega Ābelīte 28.03.2024</v>
      </c>
      <c r="D26" s="320"/>
      <c r="E26" s="320"/>
      <c r="F26" s="320"/>
      <c r="G26" s="320"/>
      <c r="H26" s="320"/>
      <c r="I26" s="16"/>
      <c r="J26" s="16"/>
      <c r="K26" s="16"/>
      <c r="L26" s="16"/>
      <c r="M26" s="16"/>
      <c r="N26" s="16"/>
      <c r="O26" s="16"/>
      <c r="P26" s="16"/>
    </row>
    <row r="27" spans="1:16" x14ac:dyDescent="0.2">
      <c r="A27" s="16"/>
      <c r="B27" s="16"/>
      <c r="C27" s="246" t="s">
        <v>15</v>
      </c>
      <c r="D27" s="246"/>
      <c r="E27" s="246"/>
      <c r="F27" s="246"/>
      <c r="G27" s="246"/>
      <c r="H27" s="24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2" t="str">
        <f>'Kops n'!A38:D38</f>
        <v>Tāme sastādīta 2024. gada 28. martā</v>
      </c>
      <c r="B29" s="263"/>
      <c r="C29" s="263"/>
      <c r="D29" s="263"/>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0">
        <f>'Kops n'!C40:H40</f>
        <v>0</v>
      </c>
      <c r="D31" s="320"/>
      <c r="E31" s="320"/>
      <c r="F31" s="320"/>
      <c r="G31" s="320"/>
      <c r="H31" s="320"/>
      <c r="I31" s="16"/>
      <c r="J31" s="16"/>
      <c r="K31" s="16"/>
      <c r="L31" s="16"/>
      <c r="M31" s="16"/>
      <c r="N31" s="16"/>
      <c r="O31" s="16"/>
      <c r="P31" s="16"/>
    </row>
    <row r="32" spans="1:16" x14ac:dyDescent="0.2">
      <c r="A32" s="16"/>
      <c r="B32" s="16"/>
      <c r="C32" s="246" t="s">
        <v>15</v>
      </c>
      <c r="D32" s="246"/>
      <c r="E32" s="246"/>
      <c r="F32" s="246"/>
      <c r="G32" s="246"/>
      <c r="H32" s="24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78" t="s">
        <v>16</v>
      </c>
      <c r="B34" s="42"/>
      <c r="C34" s="85">
        <f>'Kops n'!C43</f>
        <v>0</v>
      </c>
      <c r="D34" s="42"/>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2:H32"/>
    <mergeCell ref="C4:I4"/>
    <mergeCell ref="F12:K12"/>
    <mergeCell ref="A9:F9"/>
    <mergeCell ref="J9:M9"/>
    <mergeCell ref="D8:L8"/>
    <mergeCell ref="A23:K23"/>
    <mergeCell ref="C26:H26"/>
    <mergeCell ref="C27:H27"/>
    <mergeCell ref="A29:D29"/>
    <mergeCell ref="C31:H31"/>
  </mergeCells>
  <conditionalFormatting sqref="A23:K23">
    <cfRule type="containsText" dxfId="110"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109" priority="1" operator="equal">
      <formula>0</formula>
    </cfRule>
  </conditionalFormatting>
  <conditionalFormatting sqref="C2:I2 D5:L8 N9:O9 L23:P23 C26:H26 C31:H31 C34">
    <cfRule type="cellIs" dxfId="108"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5"/>
  <sheetViews>
    <sheetView topLeftCell="A9" workbookViewId="0">
      <selection activeCell="K29" sqref="K2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'7a+c+n'!D1</f>
        <v>7</v>
      </c>
      <c r="E1" s="22"/>
      <c r="F1" s="22"/>
      <c r="G1" s="22"/>
      <c r="H1" s="22"/>
      <c r="I1" s="22"/>
      <c r="J1" s="22"/>
      <c r="N1" s="26"/>
      <c r="O1" s="27"/>
      <c r="P1" s="28"/>
    </row>
    <row r="2" spans="1:16" x14ac:dyDescent="0.2">
      <c r="A2" s="29"/>
      <c r="B2" s="29"/>
      <c r="C2" s="332" t="str">
        <f>'7a+c+n'!C2:I2</f>
        <v>Bēniņu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'7a+c+n'!A9</f>
        <v>Tāme sastādīta  2024. gada tirgus cenās, pamatojoties uz AR daļas rasējumiem</v>
      </c>
      <c r="B9" s="329"/>
      <c r="C9" s="329"/>
      <c r="D9" s="329"/>
      <c r="E9" s="329"/>
      <c r="F9" s="329"/>
      <c r="G9" s="31"/>
      <c r="H9" s="31"/>
      <c r="I9" s="31"/>
      <c r="J9" s="330" t="s">
        <v>45</v>
      </c>
      <c r="K9" s="330"/>
      <c r="L9" s="330"/>
      <c r="M9" s="330"/>
      <c r="N9" s="331">
        <f>P23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izmaksas",IF('7a+c+n'!$Q14="C",'7a+c+n'!B14,0))</f>
        <v>0</v>
      </c>
      <c r="C14" s="23">
        <f>IF($C$4="citu pasākumu izmaksas",IF('7a+c+n'!$Q14="C",'7a+c+n'!C14,0))</f>
        <v>0</v>
      </c>
      <c r="D14" s="23">
        <f>IF($C$4="citu pasākumu izmaksas",IF('7a+c+n'!$Q14="C",'7a+c+n'!D14,0))</f>
        <v>0</v>
      </c>
      <c r="E14" s="45"/>
      <c r="F14" s="63"/>
      <c r="G14" s="117"/>
      <c r="H14" s="117">
        <f>IF($C$4="citu pasākumu izmaksas",IF('7a+c+n'!$Q14="C",'7a+c+n'!H14,0))</f>
        <v>0</v>
      </c>
      <c r="I14" s="117"/>
      <c r="J14" s="117"/>
      <c r="K14" s="118">
        <f>IF($C$4="citu pasākumu izmaksas",IF('7a+c+n'!$Q14="C",'7a+c+n'!K14,0))</f>
        <v>0</v>
      </c>
      <c r="L14" s="81">
        <f>IF($C$4="citu pasākumu izmaksas",IF('7a+c+n'!$Q14="C",'7a+c+n'!L14,0))</f>
        <v>0</v>
      </c>
      <c r="M14" s="117">
        <f>IF($C$4="citu pasākumu izmaksas",IF('7a+c+n'!$Q14="C",'7a+c+n'!M14,0))</f>
        <v>0</v>
      </c>
      <c r="N14" s="117">
        <f>IF($C$4="citu pasākumu izmaksas",IF('7a+c+n'!$Q14="C",'7a+c+n'!N14,0))</f>
        <v>0</v>
      </c>
      <c r="O14" s="117">
        <f>IF($C$4="citu pasākumu izmaksas",IF('7a+c+n'!$Q14="C",'7a+c+n'!O14,0))</f>
        <v>0</v>
      </c>
      <c r="P14" s="118">
        <f>IF($C$4="citu pasākumu izmaksas",IF('7a+c+n'!$Q14="C",'7a+c+n'!P14,0))</f>
        <v>0</v>
      </c>
    </row>
    <row r="15" spans="1:16" x14ac:dyDescent="0.2">
      <c r="A15" s="51">
        <f>IF(P15=0,0,IF(COUNTBLANK(P15)=1,0,COUNTA($P$14:P15)))</f>
        <v>0</v>
      </c>
      <c r="B15" s="24">
        <f>IF($C$4="citu pasākumu izmaksas",IF('7a+c+n'!$Q15="C",'7a+c+n'!B15,0))</f>
        <v>0</v>
      </c>
      <c r="C15" s="24">
        <f>IF($C$4="citu pasākumu izmaksas",IF('7a+c+n'!$Q15="C",'7a+c+n'!C15,0))</f>
        <v>0</v>
      </c>
      <c r="D15" s="24">
        <f>IF($C$4="citu pasākumu izmaksas",IF('7a+c+n'!$Q15="C",'7a+c+n'!D15,0))</f>
        <v>0</v>
      </c>
      <c r="E15" s="46"/>
      <c r="F15" s="65"/>
      <c r="G15" s="119"/>
      <c r="H15" s="119">
        <f>IF($C$4="citu pasākumu izmaksas",IF('7a+c+n'!$Q15="C",'7a+c+n'!H15,0))</f>
        <v>0</v>
      </c>
      <c r="I15" s="119"/>
      <c r="J15" s="119"/>
      <c r="K15" s="120">
        <f>IF($C$4="citu pasākumu izmaksas",IF('7a+c+n'!$Q15="C",'7a+c+n'!K15,0))</f>
        <v>0</v>
      </c>
      <c r="L15" s="82">
        <f>IF($C$4="citu pasākumu izmaksas",IF('7a+c+n'!$Q15="C",'7a+c+n'!L15,0))</f>
        <v>0</v>
      </c>
      <c r="M15" s="119">
        <f>IF($C$4="citu pasākumu izmaksas",IF('7a+c+n'!$Q15="C",'7a+c+n'!M15,0))</f>
        <v>0</v>
      </c>
      <c r="N15" s="119">
        <f>IF($C$4="citu pasākumu izmaksas",IF('7a+c+n'!$Q15="C",'7a+c+n'!N15,0))</f>
        <v>0</v>
      </c>
      <c r="O15" s="119">
        <f>IF($C$4="citu pasākumu izmaksas",IF('7a+c+n'!$Q15="C",'7a+c+n'!O15,0))</f>
        <v>0</v>
      </c>
      <c r="P15" s="120">
        <f>IF($C$4="citu pasākumu izmaksas",IF('7a+c+n'!$Q15="C",'7a+c+n'!P15,0))</f>
        <v>0</v>
      </c>
    </row>
    <row r="16" spans="1:16" x14ac:dyDescent="0.2">
      <c r="A16" s="51">
        <f>IF(P16=0,0,IF(COUNTBLANK(P16)=1,0,COUNTA($P$14:P16)))</f>
        <v>0</v>
      </c>
      <c r="B16" s="24">
        <f>IF($C$4="citu pasākumu izmaksas",IF('7a+c+n'!$Q16="C",'7a+c+n'!B16,0))</f>
        <v>0</v>
      </c>
      <c r="C16" s="24">
        <f>IF($C$4="citu pasākumu izmaksas",IF('7a+c+n'!$Q16="C",'7a+c+n'!C16,0))</f>
        <v>0</v>
      </c>
      <c r="D16" s="24">
        <f>IF($C$4="citu pasākumu izmaksas",IF('7a+c+n'!$Q16="C",'7a+c+n'!D16,0))</f>
        <v>0</v>
      </c>
      <c r="E16" s="46"/>
      <c r="F16" s="65"/>
      <c r="G16" s="119"/>
      <c r="H16" s="119">
        <f>IF($C$4="citu pasākumu izmaksas",IF('7a+c+n'!$Q16="C",'7a+c+n'!H16,0))</f>
        <v>0</v>
      </c>
      <c r="I16" s="119"/>
      <c r="J16" s="119"/>
      <c r="K16" s="120">
        <f>IF($C$4="citu pasākumu izmaksas",IF('7a+c+n'!$Q16="C",'7a+c+n'!K16,0))</f>
        <v>0</v>
      </c>
      <c r="L16" s="82">
        <f>IF($C$4="citu pasākumu izmaksas",IF('7a+c+n'!$Q16="C",'7a+c+n'!L16,0))</f>
        <v>0</v>
      </c>
      <c r="M16" s="119">
        <f>IF($C$4="citu pasākumu izmaksas",IF('7a+c+n'!$Q16="C",'7a+c+n'!M16,0))</f>
        <v>0</v>
      </c>
      <c r="N16" s="119">
        <f>IF($C$4="citu pasākumu izmaksas",IF('7a+c+n'!$Q16="C",'7a+c+n'!N16,0))</f>
        <v>0</v>
      </c>
      <c r="O16" s="119">
        <f>IF($C$4="citu pasākumu izmaksas",IF('7a+c+n'!$Q16="C",'7a+c+n'!O16,0))</f>
        <v>0</v>
      </c>
      <c r="P16" s="120">
        <f>IF($C$4="citu pasākumu izmaksas",IF('7a+c+n'!$Q16="C",'7a+c+n'!P16,0))</f>
        <v>0</v>
      </c>
    </row>
    <row r="17" spans="1:16" x14ac:dyDescent="0.2">
      <c r="A17" s="51">
        <f>IF(P17=0,0,IF(COUNTBLANK(P17)=1,0,COUNTA($P$14:P17)))</f>
        <v>0</v>
      </c>
      <c r="B17" s="24">
        <f>IF($C$4="citu pasākumu izmaksas",IF('7a+c+n'!$Q17="C",'7a+c+n'!B17,0))</f>
        <v>0</v>
      </c>
      <c r="C17" s="24">
        <f>IF($C$4="citu pasākumu izmaksas",IF('7a+c+n'!$Q17="C",'7a+c+n'!C17,0))</f>
        <v>0</v>
      </c>
      <c r="D17" s="24">
        <f>IF($C$4="citu pasākumu izmaksas",IF('7a+c+n'!$Q17="C",'7a+c+n'!D17,0))</f>
        <v>0</v>
      </c>
      <c r="E17" s="46"/>
      <c r="F17" s="65"/>
      <c r="G17" s="119"/>
      <c r="H17" s="119">
        <f>IF($C$4="citu pasākumu izmaksas",IF('7a+c+n'!$Q17="C",'7a+c+n'!H17,0))</f>
        <v>0</v>
      </c>
      <c r="I17" s="119"/>
      <c r="J17" s="119"/>
      <c r="K17" s="120">
        <f>IF($C$4="citu pasākumu izmaksas",IF('7a+c+n'!$Q17="C",'7a+c+n'!K17,0))</f>
        <v>0</v>
      </c>
      <c r="L17" s="82">
        <f>IF($C$4="citu pasākumu izmaksas",IF('7a+c+n'!$Q17="C",'7a+c+n'!L17,0))</f>
        <v>0</v>
      </c>
      <c r="M17" s="119">
        <f>IF($C$4="citu pasākumu izmaksas",IF('7a+c+n'!$Q17="C",'7a+c+n'!M17,0))</f>
        <v>0</v>
      </c>
      <c r="N17" s="119">
        <f>IF($C$4="citu pasākumu izmaksas",IF('7a+c+n'!$Q17="C",'7a+c+n'!N17,0))</f>
        <v>0</v>
      </c>
      <c r="O17" s="119">
        <f>IF($C$4="citu pasākumu izmaksas",IF('7a+c+n'!$Q17="C",'7a+c+n'!O17,0))</f>
        <v>0</v>
      </c>
      <c r="P17" s="120">
        <f>IF($C$4="citu pasākumu izmaksas",IF('7a+c+n'!$Q17="C",'7a+c+n'!P17,0))</f>
        <v>0</v>
      </c>
    </row>
    <row r="18" spans="1:16" x14ac:dyDescent="0.2">
      <c r="A18" s="51">
        <f>IF(P18=0,0,IF(COUNTBLANK(P18)=1,0,COUNTA($P$14:P18)))</f>
        <v>0</v>
      </c>
      <c r="B18" s="24">
        <f>IF($C$4="citu pasākumu izmaksas",IF('7a+c+n'!$Q18="C",'7a+c+n'!B18,0))</f>
        <v>0</v>
      </c>
      <c r="C18" s="24">
        <f>IF($C$4="citu pasākumu izmaksas",IF('7a+c+n'!$Q18="C",'7a+c+n'!C18,0))</f>
        <v>0</v>
      </c>
      <c r="D18" s="24">
        <f>IF($C$4="citu pasākumu izmaksas",IF('7a+c+n'!$Q18="C",'7a+c+n'!D18,0))</f>
        <v>0</v>
      </c>
      <c r="E18" s="46"/>
      <c r="F18" s="65"/>
      <c r="G18" s="119"/>
      <c r="H18" s="119">
        <f>IF($C$4="citu pasākumu izmaksas",IF('7a+c+n'!$Q18="C",'7a+c+n'!H18,0))</f>
        <v>0</v>
      </c>
      <c r="I18" s="119"/>
      <c r="J18" s="119"/>
      <c r="K18" s="120">
        <f>IF($C$4="citu pasākumu izmaksas",IF('7a+c+n'!$Q18="C",'7a+c+n'!K18,0))</f>
        <v>0</v>
      </c>
      <c r="L18" s="82">
        <f>IF($C$4="citu pasākumu izmaksas",IF('7a+c+n'!$Q18="C",'7a+c+n'!L18,0))</f>
        <v>0</v>
      </c>
      <c r="M18" s="119">
        <f>IF($C$4="citu pasākumu izmaksas",IF('7a+c+n'!$Q18="C",'7a+c+n'!M18,0))</f>
        <v>0</v>
      </c>
      <c r="N18" s="119">
        <f>IF($C$4="citu pasākumu izmaksas",IF('7a+c+n'!$Q18="C",'7a+c+n'!N18,0))</f>
        <v>0</v>
      </c>
      <c r="O18" s="119">
        <f>IF($C$4="citu pasākumu izmaksas",IF('7a+c+n'!$Q18="C",'7a+c+n'!O18,0))</f>
        <v>0</v>
      </c>
      <c r="P18" s="120">
        <f>IF($C$4="citu pasākumu izmaksas",IF('7a+c+n'!$Q18="C",'7a+c+n'!P18,0))</f>
        <v>0</v>
      </c>
    </row>
    <row r="19" spans="1:16" x14ac:dyDescent="0.2">
      <c r="A19" s="51">
        <f>IF(P19=0,0,IF(COUNTBLANK(P19)=1,0,COUNTA($P$14:P19)))</f>
        <v>0</v>
      </c>
      <c r="B19" s="24">
        <f>IF($C$4="citu pasākumu izmaksas",IF('7a+c+n'!$Q19="C",'7a+c+n'!B19,0))</f>
        <v>0</v>
      </c>
      <c r="C19" s="24">
        <f>IF($C$4="citu pasākumu izmaksas",IF('7a+c+n'!$Q19="C",'7a+c+n'!C19,0))</f>
        <v>0</v>
      </c>
      <c r="D19" s="24">
        <f>IF($C$4="citu pasākumu izmaksas",IF('7a+c+n'!$Q19="C",'7a+c+n'!D19,0))</f>
        <v>0</v>
      </c>
      <c r="E19" s="46"/>
      <c r="F19" s="65"/>
      <c r="G19" s="119"/>
      <c r="H19" s="119">
        <f>IF($C$4="citu pasākumu izmaksas",IF('7a+c+n'!$Q19="C",'7a+c+n'!H19,0))</f>
        <v>0</v>
      </c>
      <c r="I19" s="119"/>
      <c r="J19" s="119"/>
      <c r="K19" s="120">
        <f>IF($C$4="citu pasākumu izmaksas",IF('7a+c+n'!$Q19="C",'7a+c+n'!K19,0))</f>
        <v>0</v>
      </c>
      <c r="L19" s="82">
        <f>IF($C$4="citu pasākumu izmaksas",IF('7a+c+n'!$Q19="C",'7a+c+n'!L19,0))</f>
        <v>0</v>
      </c>
      <c r="M19" s="119">
        <f>IF($C$4="citu pasākumu izmaksas",IF('7a+c+n'!$Q19="C",'7a+c+n'!M19,0))</f>
        <v>0</v>
      </c>
      <c r="N19" s="119">
        <f>IF($C$4="citu pasākumu izmaksas",IF('7a+c+n'!$Q19="C",'7a+c+n'!N19,0))</f>
        <v>0</v>
      </c>
      <c r="O19" s="119">
        <f>IF($C$4="citu pasākumu izmaksas",IF('7a+c+n'!$Q19="C",'7a+c+n'!O19,0))</f>
        <v>0</v>
      </c>
      <c r="P19" s="120">
        <f>IF($C$4="citu pasākumu izmaksas",IF('7a+c+n'!$Q19="C",'7a+c+n'!P19,0))</f>
        <v>0</v>
      </c>
    </row>
    <row r="20" spans="1:16" x14ac:dyDescent="0.2">
      <c r="A20" s="51">
        <f>IF(P20=0,0,IF(COUNTBLANK(P20)=1,0,COUNTA($P$14:P20)))</f>
        <v>0</v>
      </c>
      <c r="B20" s="24">
        <f>IF($C$4="citu pasākumu izmaksas",IF('7a+c+n'!$Q20="C",'7a+c+n'!B20,0))</f>
        <v>0</v>
      </c>
      <c r="C20" s="24">
        <f>IF($C$4="citu pasākumu izmaksas",IF('7a+c+n'!$Q20="C",'7a+c+n'!C20,0))</f>
        <v>0</v>
      </c>
      <c r="D20" s="24">
        <f>IF($C$4="citu pasākumu izmaksas",IF('7a+c+n'!$Q20="C",'7a+c+n'!D20,0))</f>
        <v>0</v>
      </c>
      <c r="E20" s="46"/>
      <c r="F20" s="65"/>
      <c r="G20" s="119"/>
      <c r="H20" s="119">
        <f>IF($C$4="citu pasākumu izmaksas",IF('7a+c+n'!$Q20="C",'7a+c+n'!H20,0))</f>
        <v>0</v>
      </c>
      <c r="I20" s="119"/>
      <c r="J20" s="119"/>
      <c r="K20" s="120">
        <f>IF($C$4="citu pasākumu izmaksas",IF('7a+c+n'!$Q20="C",'7a+c+n'!K20,0))</f>
        <v>0</v>
      </c>
      <c r="L20" s="82">
        <f>IF($C$4="citu pasākumu izmaksas",IF('7a+c+n'!$Q20="C",'7a+c+n'!L20,0))</f>
        <v>0</v>
      </c>
      <c r="M20" s="119">
        <f>IF($C$4="citu pasākumu izmaksas",IF('7a+c+n'!$Q20="C",'7a+c+n'!M20,0))</f>
        <v>0</v>
      </c>
      <c r="N20" s="119">
        <f>IF($C$4="citu pasākumu izmaksas",IF('7a+c+n'!$Q20="C",'7a+c+n'!N20,0))</f>
        <v>0</v>
      </c>
      <c r="O20" s="119">
        <f>IF($C$4="citu pasākumu izmaksas",IF('7a+c+n'!$Q20="C",'7a+c+n'!O20,0))</f>
        <v>0</v>
      </c>
      <c r="P20" s="120">
        <f>IF($C$4="citu pasākumu izmaksas",IF('7a+c+n'!$Q20="C",'7a+c+n'!P20,0))</f>
        <v>0</v>
      </c>
    </row>
    <row r="21" spans="1:16" x14ac:dyDescent="0.2">
      <c r="A21" s="51">
        <f>IF(P21=0,0,IF(COUNTBLANK(P21)=1,0,COUNTA($P$14:P21)))</f>
        <v>0</v>
      </c>
      <c r="B21" s="24">
        <f>IF($C$4="citu pasākumu izmaksas",IF('7a+c+n'!$Q21="C",'7a+c+n'!B21,0))</f>
        <v>0</v>
      </c>
      <c r="C21" s="24">
        <f>IF($C$4="citu pasākumu izmaksas",IF('7a+c+n'!$Q21="C",'7a+c+n'!C21,0))</f>
        <v>0</v>
      </c>
      <c r="D21" s="24">
        <f>IF($C$4="citu pasākumu izmaksas",IF('7a+c+n'!$Q21="C",'7a+c+n'!D21,0))</f>
        <v>0</v>
      </c>
      <c r="E21" s="46"/>
      <c r="F21" s="65"/>
      <c r="G21" s="119"/>
      <c r="H21" s="119">
        <f>IF($C$4="citu pasākumu izmaksas",IF('7a+c+n'!$Q21="C",'7a+c+n'!H21,0))</f>
        <v>0</v>
      </c>
      <c r="I21" s="119"/>
      <c r="J21" s="119"/>
      <c r="K21" s="120">
        <f>IF($C$4="citu pasākumu izmaksas",IF('7a+c+n'!$Q21="C",'7a+c+n'!K21,0))</f>
        <v>0</v>
      </c>
      <c r="L21" s="82">
        <f>IF($C$4="citu pasākumu izmaksas",IF('7a+c+n'!$Q21="C",'7a+c+n'!L21,0))</f>
        <v>0</v>
      </c>
      <c r="M21" s="119">
        <f>IF($C$4="citu pasākumu izmaksas",IF('7a+c+n'!$Q21="C",'7a+c+n'!M21,0))</f>
        <v>0</v>
      </c>
      <c r="N21" s="119">
        <f>IF($C$4="citu pasākumu izmaksas",IF('7a+c+n'!$Q21="C",'7a+c+n'!N21,0))</f>
        <v>0</v>
      </c>
      <c r="O21" s="119">
        <f>IF($C$4="citu pasākumu izmaksas",IF('7a+c+n'!$Q21="C",'7a+c+n'!O21,0))</f>
        <v>0</v>
      </c>
      <c r="P21" s="120">
        <f>IF($C$4="citu pasākumu izmaksas",IF('7a+c+n'!$Q21="C",'7a+c+n'!P21,0))</f>
        <v>0</v>
      </c>
    </row>
    <row r="22" spans="1:16" ht="10.8" thickBot="1" x14ac:dyDescent="0.25">
      <c r="A22" s="51">
        <f>IF(P22=0,0,IF(COUNTBLANK(P22)=1,0,COUNTA($P$14:P22)))</f>
        <v>0</v>
      </c>
      <c r="B22" s="24">
        <f>IF($C$4="citu pasākumu izmaksas",IF('7a+c+n'!$Q22="C",'7a+c+n'!B22,0))</f>
        <v>0</v>
      </c>
      <c r="C22" s="24">
        <f>IF($C$4="citu pasākumu izmaksas",IF('7a+c+n'!$Q22="C",'7a+c+n'!C22,0))</f>
        <v>0</v>
      </c>
      <c r="D22" s="24">
        <f>IF($C$4="citu pasākumu izmaksas",IF('7a+c+n'!$Q22="C",'7a+c+n'!D22,0))</f>
        <v>0</v>
      </c>
      <c r="E22" s="46"/>
      <c r="F22" s="65"/>
      <c r="G22" s="119"/>
      <c r="H22" s="119">
        <f>IF($C$4="citu pasākumu izmaksas",IF('7a+c+n'!$Q22="C",'7a+c+n'!H22,0))</f>
        <v>0</v>
      </c>
      <c r="I22" s="119"/>
      <c r="J22" s="119"/>
      <c r="K22" s="120">
        <f>IF($C$4="citu pasākumu izmaksas",IF('7a+c+n'!$Q22="C",'7a+c+n'!K22,0))</f>
        <v>0</v>
      </c>
      <c r="L22" s="82">
        <f>IF($C$4="citu pasākumu izmaksas",IF('7a+c+n'!$Q22="C",'7a+c+n'!L22,0))</f>
        <v>0</v>
      </c>
      <c r="M22" s="119">
        <f>IF($C$4="citu pasākumu izmaksas",IF('7a+c+n'!$Q22="C",'7a+c+n'!M22,0))</f>
        <v>0</v>
      </c>
      <c r="N22" s="119">
        <f>IF($C$4="citu pasākumu izmaksas",IF('7a+c+n'!$Q22="C",'7a+c+n'!N22,0))</f>
        <v>0</v>
      </c>
      <c r="O22" s="119">
        <f>IF($C$4="citu pasākumu izmaksas",IF('7a+c+n'!$Q22="C",'7a+c+n'!O22,0))</f>
        <v>0</v>
      </c>
      <c r="P22" s="120">
        <f>IF($C$4="citu pasākumu izmaksas",IF('7a+c+n'!$Q22="C",'7a+c+n'!P22,0))</f>
        <v>0</v>
      </c>
    </row>
    <row r="23" spans="1:16" ht="12" customHeight="1" thickBot="1" x14ac:dyDescent="0.25">
      <c r="A23" s="317" t="s">
        <v>62</v>
      </c>
      <c r="B23" s="318"/>
      <c r="C23" s="318"/>
      <c r="D23" s="318"/>
      <c r="E23" s="318"/>
      <c r="F23" s="318"/>
      <c r="G23" s="318"/>
      <c r="H23" s="318"/>
      <c r="I23" s="318"/>
      <c r="J23" s="318"/>
      <c r="K23" s="319"/>
      <c r="L23" s="133">
        <f>SUM(L14:L22)</f>
        <v>0</v>
      </c>
      <c r="M23" s="134">
        <f>SUM(M14:M22)</f>
        <v>0</v>
      </c>
      <c r="N23" s="134">
        <f>SUM(N14:N22)</f>
        <v>0</v>
      </c>
      <c r="O23" s="134">
        <f>SUM(O14:O22)</f>
        <v>0</v>
      </c>
      <c r="P23" s="135">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0" t="str">
        <f>'Kops c'!C35:H35</f>
        <v>Gundega Ābelīte 28.03.2024</v>
      </c>
      <c r="D26" s="320"/>
      <c r="E26" s="320"/>
      <c r="F26" s="320"/>
      <c r="G26" s="320"/>
      <c r="H26" s="320"/>
      <c r="I26" s="16"/>
      <c r="J26" s="16"/>
      <c r="K26" s="16"/>
      <c r="L26" s="16"/>
      <c r="M26" s="16"/>
      <c r="N26" s="16"/>
      <c r="O26" s="16"/>
      <c r="P26" s="16"/>
    </row>
    <row r="27" spans="1:16" x14ac:dyDescent="0.2">
      <c r="A27" s="16"/>
      <c r="B27" s="16"/>
      <c r="C27" s="246" t="s">
        <v>15</v>
      </c>
      <c r="D27" s="246"/>
      <c r="E27" s="246"/>
      <c r="F27" s="246"/>
      <c r="G27" s="246"/>
      <c r="H27" s="24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2" t="str">
        <f>'Kops n'!A38:D38</f>
        <v>Tāme sastādīta 2024. gada 28. martā</v>
      </c>
      <c r="B29" s="263"/>
      <c r="C29" s="263"/>
      <c r="D29" s="263"/>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0">
        <f>'Kops c'!C40:H40</f>
        <v>0</v>
      </c>
      <c r="D31" s="320"/>
      <c r="E31" s="320"/>
      <c r="F31" s="320"/>
      <c r="G31" s="320"/>
      <c r="H31" s="320"/>
      <c r="I31" s="16"/>
      <c r="J31" s="16"/>
      <c r="K31" s="16"/>
      <c r="L31" s="16"/>
      <c r="M31" s="16"/>
      <c r="N31" s="16"/>
      <c r="O31" s="16"/>
      <c r="P31" s="16"/>
    </row>
    <row r="32" spans="1:16" x14ac:dyDescent="0.2">
      <c r="A32" s="16"/>
      <c r="B32" s="16"/>
      <c r="C32" s="246" t="s">
        <v>15</v>
      </c>
      <c r="D32" s="246"/>
      <c r="E32" s="246"/>
      <c r="F32" s="246"/>
      <c r="G32" s="246"/>
      <c r="H32" s="24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78" t="s">
        <v>16</v>
      </c>
      <c r="B34" s="42"/>
      <c r="C34" s="85">
        <f>'Kops c'!C43</f>
        <v>0</v>
      </c>
      <c r="D34" s="42"/>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2:H32"/>
    <mergeCell ref="L12:P12"/>
    <mergeCell ref="A23:K23"/>
    <mergeCell ref="C26:H26"/>
    <mergeCell ref="C27:H27"/>
    <mergeCell ref="A29:D29"/>
    <mergeCell ref="C31:H31"/>
  </mergeCells>
  <conditionalFormatting sqref="A23:K23">
    <cfRule type="containsText" dxfId="107"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106" priority="1" operator="equal">
      <formula>0</formula>
    </cfRule>
  </conditionalFormatting>
  <conditionalFormatting sqref="C2:I2 D5:L8 N9:O9 L23:P23 C26:H26 C31:H31 C34">
    <cfRule type="cellIs" dxfId="105"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A1:P35"/>
  <sheetViews>
    <sheetView topLeftCell="A9" workbookViewId="0">
      <selection activeCell="N30" sqref="N3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'7a+c+n'!D1</f>
        <v>7</v>
      </c>
      <c r="E1" s="22"/>
      <c r="F1" s="22"/>
      <c r="G1" s="22"/>
      <c r="H1" s="22"/>
      <c r="I1" s="22"/>
      <c r="J1" s="22"/>
      <c r="N1" s="26"/>
      <c r="O1" s="27"/>
      <c r="P1" s="28"/>
    </row>
    <row r="2" spans="1:16" x14ac:dyDescent="0.2">
      <c r="A2" s="29"/>
      <c r="B2" s="29"/>
      <c r="C2" s="332" t="str">
        <f>'7a+c+n'!C2:I2</f>
        <v>Bēniņu siltināšana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'7a+c+n'!A9</f>
        <v>Tāme sastādīta  2024. gada tirgus cenās, pamatojoties uz AR daļas rasējumiem</v>
      </c>
      <c r="B9" s="329"/>
      <c r="C9" s="329"/>
      <c r="D9" s="329"/>
      <c r="E9" s="329"/>
      <c r="F9" s="329"/>
      <c r="G9" s="31"/>
      <c r="H9" s="31"/>
      <c r="I9" s="31"/>
      <c r="J9" s="330" t="s">
        <v>45</v>
      </c>
      <c r="K9" s="330"/>
      <c r="L9" s="330"/>
      <c r="M9" s="330"/>
      <c r="N9" s="331">
        <f>P23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izmaksas",IF('7a+c+n'!$Q14="N",'7a+c+n'!B14,0))</f>
        <v>0</v>
      </c>
      <c r="C14" s="23">
        <f>IF($C$4="Neattiecināmās izmaksas",IF('7a+c+n'!$Q14="N",'7a+c+n'!C14,0))</f>
        <v>0</v>
      </c>
      <c r="D14" s="23">
        <f>IF($C$4="Neattiecināmās izmaksas",IF('7a+c+n'!$Q14="N",'7a+c+n'!D14,0))</f>
        <v>0</v>
      </c>
      <c r="E14" s="45"/>
      <c r="F14" s="63"/>
      <c r="G14" s="117"/>
      <c r="H14" s="117">
        <f>IF($C$4="Neattiecināmās izmaksas",IF('7a+c+n'!$Q14="N",'7a+c+n'!H14,0))</f>
        <v>0</v>
      </c>
      <c r="I14" s="117"/>
      <c r="J14" s="117"/>
      <c r="K14" s="118">
        <f>IF($C$4="Neattiecināmās izmaksas",IF('7a+c+n'!$Q14="N",'7a+c+n'!K14,0))</f>
        <v>0</v>
      </c>
      <c r="L14" s="81">
        <f>IF($C$4="Neattiecināmās izmaksas",IF('7a+c+n'!$Q14="N",'7a+c+n'!L14,0))</f>
        <v>0</v>
      </c>
      <c r="M14" s="117">
        <f>IF($C$4="Neattiecināmās izmaksas",IF('7a+c+n'!$Q14="N",'7a+c+n'!M14,0))</f>
        <v>0</v>
      </c>
      <c r="N14" s="117">
        <f>IF($C$4="Neattiecināmās izmaksas",IF('7a+c+n'!$Q14="N",'7a+c+n'!N14,0))</f>
        <v>0</v>
      </c>
      <c r="O14" s="117">
        <f>IF($C$4="Neattiecināmās izmaksas",IF('7a+c+n'!$Q14="N",'7a+c+n'!O14,0))</f>
        <v>0</v>
      </c>
      <c r="P14" s="118">
        <f>IF($C$4="Neattiecināmās izmaksas",IF('7a+c+n'!$Q14="N",'7a+c+n'!P14,0))</f>
        <v>0</v>
      </c>
    </row>
    <row r="15" spans="1:16" x14ac:dyDescent="0.2">
      <c r="A15" s="51">
        <f>IF(P15=0,0,IF(COUNTBLANK(P15)=1,0,COUNTA($P$14:P15)))</f>
        <v>0</v>
      </c>
      <c r="B15" s="24">
        <f>IF($C$4="Neattiecināmās izmaksas",IF('7a+c+n'!$Q15="N",'7a+c+n'!B15,0))</f>
        <v>0</v>
      </c>
      <c r="C15" s="24">
        <f>IF($C$4="Neattiecināmās izmaksas",IF('7a+c+n'!$Q15="N",'7a+c+n'!C15,0))</f>
        <v>0</v>
      </c>
      <c r="D15" s="24">
        <f>IF($C$4="Neattiecināmās izmaksas",IF('7a+c+n'!$Q15="N",'7a+c+n'!D15,0))</f>
        <v>0</v>
      </c>
      <c r="E15" s="46"/>
      <c r="F15" s="65"/>
      <c r="G15" s="119"/>
      <c r="H15" s="119">
        <f>IF($C$4="Neattiecināmās izmaksas",IF('7a+c+n'!$Q15="N",'7a+c+n'!H15,0))</f>
        <v>0</v>
      </c>
      <c r="I15" s="119"/>
      <c r="J15" s="119"/>
      <c r="K15" s="120">
        <f>IF($C$4="Neattiecināmās izmaksas",IF('7a+c+n'!$Q15="N",'7a+c+n'!K15,0))</f>
        <v>0</v>
      </c>
      <c r="L15" s="82">
        <f>IF($C$4="Neattiecināmās izmaksas",IF('7a+c+n'!$Q15="N",'7a+c+n'!L15,0))</f>
        <v>0</v>
      </c>
      <c r="M15" s="119">
        <f>IF($C$4="Neattiecināmās izmaksas",IF('7a+c+n'!$Q15="N",'7a+c+n'!M15,0))</f>
        <v>0</v>
      </c>
      <c r="N15" s="119">
        <f>IF($C$4="Neattiecināmās izmaksas",IF('7a+c+n'!$Q15="N",'7a+c+n'!N15,0))</f>
        <v>0</v>
      </c>
      <c r="O15" s="119">
        <f>IF($C$4="Neattiecināmās izmaksas",IF('7a+c+n'!$Q15="N",'7a+c+n'!O15,0))</f>
        <v>0</v>
      </c>
      <c r="P15" s="120">
        <f>IF($C$4="Neattiecināmās izmaksas",IF('7a+c+n'!$Q15="N",'7a+c+n'!P15,0))</f>
        <v>0</v>
      </c>
    </row>
    <row r="16" spans="1:16" x14ac:dyDescent="0.2">
      <c r="A16" s="51">
        <f>IF(P16=0,0,IF(COUNTBLANK(P16)=1,0,COUNTA($P$14:P16)))</f>
        <v>0</v>
      </c>
      <c r="B16" s="24">
        <f>IF($C$4="Neattiecināmās izmaksas",IF('7a+c+n'!$Q16="N",'7a+c+n'!B16,0))</f>
        <v>0</v>
      </c>
      <c r="C16" s="24">
        <f>IF($C$4="Neattiecināmās izmaksas",IF('7a+c+n'!$Q16="N",'7a+c+n'!C16,0))</f>
        <v>0</v>
      </c>
      <c r="D16" s="24">
        <f>IF($C$4="Neattiecināmās izmaksas",IF('7a+c+n'!$Q16="N",'7a+c+n'!D16,0))</f>
        <v>0</v>
      </c>
      <c r="E16" s="46"/>
      <c r="F16" s="65"/>
      <c r="G16" s="119"/>
      <c r="H16" s="119">
        <f>IF($C$4="Neattiecināmās izmaksas",IF('7a+c+n'!$Q16="N",'7a+c+n'!H16,0))</f>
        <v>0</v>
      </c>
      <c r="I16" s="119"/>
      <c r="J16" s="119"/>
      <c r="K16" s="120">
        <f>IF($C$4="Neattiecināmās izmaksas",IF('7a+c+n'!$Q16="N",'7a+c+n'!K16,0))</f>
        <v>0</v>
      </c>
      <c r="L16" s="82">
        <f>IF($C$4="Neattiecināmās izmaksas",IF('7a+c+n'!$Q16="N",'7a+c+n'!L16,0))</f>
        <v>0</v>
      </c>
      <c r="M16" s="119">
        <f>IF($C$4="Neattiecināmās izmaksas",IF('7a+c+n'!$Q16="N",'7a+c+n'!M16,0))</f>
        <v>0</v>
      </c>
      <c r="N16" s="119">
        <f>IF($C$4="Neattiecināmās izmaksas",IF('7a+c+n'!$Q16="N",'7a+c+n'!N16,0))</f>
        <v>0</v>
      </c>
      <c r="O16" s="119">
        <f>IF($C$4="Neattiecināmās izmaksas",IF('7a+c+n'!$Q16="N",'7a+c+n'!O16,0))</f>
        <v>0</v>
      </c>
      <c r="P16" s="120">
        <f>IF($C$4="Neattiecināmās izmaksas",IF('7a+c+n'!$Q16="N",'7a+c+n'!P16,0))</f>
        <v>0</v>
      </c>
    </row>
    <row r="17" spans="1:16" x14ac:dyDescent="0.2">
      <c r="A17" s="51">
        <f>IF(P17=0,0,IF(COUNTBLANK(P17)=1,0,COUNTA($P$14:P17)))</f>
        <v>0</v>
      </c>
      <c r="B17" s="24">
        <f>IF($C$4="Neattiecināmās izmaksas",IF('7a+c+n'!$Q17="N",'7a+c+n'!B17,0))</f>
        <v>0</v>
      </c>
      <c r="C17" s="24">
        <f>IF($C$4="Neattiecināmās izmaksas",IF('7a+c+n'!$Q17="N",'7a+c+n'!C17,0))</f>
        <v>0</v>
      </c>
      <c r="D17" s="24">
        <f>IF($C$4="Neattiecināmās izmaksas",IF('7a+c+n'!$Q17="N",'7a+c+n'!D17,0))</f>
        <v>0</v>
      </c>
      <c r="E17" s="46"/>
      <c r="F17" s="65"/>
      <c r="G17" s="119"/>
      <c r="H17" s="119">
        <f>IF($C$4="Neattiecināmās izmaksas",IF('7a+c+n'!$Q17="N",'7a+c+n'!H17,0))</f>
        <v>0</v>
      </c>
      <c r="I17" s="119"/>
      <c r="J17" s="119"/>
      <c r="K17" s="120">
        <f>IF($C$4="Neattiecināmās izmaksas",IF('7a+c+n'!$Q17="N",'7a+c+n'!K17,0))</f>
        <v>0</v>
      </c>
      <c r="L17" s="82">
        <f>IF($C$4="Neattiecināmās izmaksas",IF('7a+c+n'!$Q17="N",'7a+c+n'!L17,0))</f>
        <v>0</v>
      </c>
      <c r="M17" s="119">
        <f>IF($C$4="Neattiecināmās izmaksas",IF('7a+c+n'!$Q17="N",'7a+c+n'!M17,0))</f>
        <v>0</v>
      </c>
      <c r="N17" s="119">
        <f>IF($C$4="Neattiecināmās izmaksas",IF('7a+c+n'!$Q17="N",'7a+c+n'!N17,0))</f>
        <v>0</v>
      </c>
      <c r="O17" s="119">
        <f>IF($C$4="Neattiecināmās izmaksas",IF('7a+c+n'!$Q17="N",'7a+c+n'!O17,0))</f>
        <v>0</v>
      </c>
      <c r="P17" s="120">
        <f>IF($C$4="Neattiecināmās izmaksas",IF('7a+c+n'!$Q17="N",'7a+c+n'!P17,0))</f>
        <v>0</v>
      </c>
    </row>
    <row r="18" spans="1:16" x14ac:dyDescent="0.2">
      <c r="A18" s="51">
        <f>IF(P18=0,0,IF(COUNTBLANK(P18)=1,0,COUNTA($P$14:P18)))</f>
        <v>0</v>
      </c>
      <c r="B18" s="24">
        <f>IF($C$4="Neattiecināmās izmaksas",IF('7a+c+n'!$Q18="N",'7a+c+n'!B18,0))</f>
        <v>0</v>
      </c>
      <c r="C18" s="24">
        <f>IF($C$4="Neattiecināmās izmaksas",IF('7a+c+n'!$Q18="N",'7a+c+n'!C18,0))</f>
        <v>0</v>
      </c>
      <c r="D18" s="24">
        <f>IF($C$4="Neattiecināmās izmaksas",IF('7a+c+n'!$Q18="N",'7a+c+n'!D18,0))</f>
        <v>0</v>
      </c>
      <c r="E18" s="46"/>
      <c r="F18" s="65"/>
      <c r="G18" s="119"/>
      <c r="H18" s="119">
        <f>IF($C$4="Neattiecināmās izmaksas",IF('7a+c+n'!$Q18="N",'7a+c+n'!H18,0))</f>
        <v>0</v>
      </c>
      <c r="I18" s="119"/>
      <c r="J18" s="119"/>
      <c r="K18" s="120">
        <f>IF($C$4="Neattiecināmās izmaksas",IF('7a+c+n'!$Q18="N",'7a+c+n'!K18,0))</f>
        <v>0</v>
      </c>
      <c r="L18" s="82">
        <f>IF($C$4="Neattiecināmās izmaksas",IF('7a+c+n'!$Q18="N",'7a+c+n'!L18,0))</f>
        <v>0</v>
      </c>
      <c r="M18" s="119">
        <f>IF($C$4="Neattiecināmās izmaksas",IF('7a+c+n'!$Q18="N",'7a+c+n'!M18,0))</f>
        <v>0</v>
      </c>
      <c r="N18" s="119">
        <f>IF($C$4="Neattiecināmās izmaksas",IF('7a+c+n'!$Q18="N",'7a+c+n'!N18,0))</f>
        <v>0</v>
      </c>
      <c r="O18" s="119">
        <f>IF($C$4="Neattiecināmās izmaksas",IF('7a+c+n'!$Q18="N",'7a+c+n'!O18,0))</f>
        <v>0</v>
      </c>
      <c r="P18" s="120">
        <f>IF($C$4="Neattiecināmās izmaksas",IF('7a+c+n'!$Q18="N",'7a+c+n'!P18,0))</f>
        <v>0</v>
      </c>
    </row>
    <row r="19" spans="1:16" x14ac:dyDescent="0.2">
      <c r="A19" s="51">
        <f>IF(P19=0,0,IF(COUNTBLANK(P19)=1,0,COUNTA($P$14:P19)))</f>
        <v>0</v>
      </c>
      <c r="B19" s="24">
        <f>IF($C$4="Neattiecināmās izmaksas",IF('7a+c+n'!$Q19="N",'7a+c+n'!B19,0))</f>
        <v>0</v>
      </c>
      <c r="C19" s="24">
        <f>IF($C$4="Neattiecināmās izmaksas",IF('7a+c+n'!$Q19="N",'7a+c+n'!C19,0))</f>
        <v>0</v>
      </c>
      <c r="D19" s="24">
        <f>IF($C$4="Neattiecināmās izmaksas",IF('7a+c+n'!$Q19="N",'7a+c+n'!D19,0))</f>
        <v>0</v>
      </c>
      <c r="E19" s="46"/>
      <c r="F19" s="65"/>
      <c r="G19" s="119"/>
      <c r="H19" s="119">
        <f>IF($C$4="Neattiecināmās izmaksas",IF('7a+c+n'!$Q19="N",'7a+c+n'!H19,0))</f>
        <v>0</v>
      </c>
      <c r="I19" s="119"/>
      <c r="J19" s="119"/>
      <c r="K19" s="120">
        <f>IF($C$4="Neattiecināmās izmaksas",IF('7a+c+n'!$Q19="N",'7a+c+n'!K19,0))</f>
        <v>0</v>
      </c>
      <c r="L19" s="82">
        <f>IF($C$4="Neattiecināmās izmaksas",IF('7a+c+n'!$Q19="N",'7a+c+n'!L19,0))</f>
        <v>0</v>
      </c>
      <c r="M19" s="119">
        <f>IF($C$4="Neattiecināmās izmaksas",IF('7a+c+n'!$Q19="N",'7a+c+n'!M19,0))</f>
        <v>0</v>
      </c>
      <c r="N19" s="119">
        <f>IF($C$4="Neattiecināmās izmaksas",IF('7a+c+n'!$Q19="N",'7a+c+n'!N19,0))</f>
        <v>0</v>
      </c>
      <c r="O19" s="119">
        <f>IF($C$4="Neattiecināmās izmaksas",IF('7a+c+n'!$Q19="N",'7a+c+n'!O19,0))</f>
        <v>0</v>
      </c>
      <c r="P19" s="120">
        <f>IF($C$4="Neattiecināmās izmaksas",IF('7a+c+n'!$Q19="N",'7a+c+n'!P19,0))</f>
        <v>0</v>
      </c>
    </row>
    <row r="20" spans="1:16" x14ac:dyDescent="0.2">
      <c r="A20" s="51">
        <f>IF(P20=0,0,IF(COUNTBLANK(P20)=1,0,COUNTA($P$14:P20)))</f>
        <v>0</v>
      </c>
      <c r="B20" s="24">
        <f>IF($C$4="Neattiecināmās izmaksas",IF('7a+c+n'!$Q20="N",'7a+c+n'!B20,0))</f>
        <v>0</v>
      </c>
      <c r="C20" s="24">
        <f>IF($C$4="Neattiecināmās izmaksas",IF('7a+c+n'!$Q20="N",'7a+c+n'!C20,0))</f>
        <v>0</v>
      </c>
      <c r="D20" s="24">
        <f>IF($C$4="Neattiecināmās izmaksas",IF('7a+c+n'!$Q20="N",'7a+c+n'!D20,0))</f>
        <v>0</v>
      </c>
      <c r="E20" s="46"/>
      <c r="F20" s="65"/>
      <c r="G20" s="119"/>
      <c r="H20" s="119">
        <f>IF($C$4="Neattiecināmās izmaksas",IF('7a+c+n'!$Q20="N",'7a+c+n'!H20,0))</f>
        <v>0</v>
      </c>
      <c r="I20" s="119"/>
      <c r="J20" s="119"/>
      <c r="K20" s="120">
        <f>IF($C$4="Neattiecināmās izmaksas",IF('7a+c+n'!$Q20="N",'7a+c+n'!K20,0))</f>
        <v>0</v>
      </c>
      <c r="L20" s="82">
        <f>IF($C$4="Neattiecināmās izmaksas",IF('7a+c+n'!$Q20="N",'7a+c+n'!L20,0))</f>
        <v>0</v>
      </c>
      <c r="M20" s="119">
        <f>IF($C$4="Neattiecināmās izmaksas",IF('7a+c+n'!$Q20="N",'7a+c+n'!M20,0))</f>
        <v>0</v>
      </c>
      <c r="N20" s="119">
        <f>IF($C$4="Neattiecināmās izmaksas",IF('7a+c+n'!$Q20="N",'7a+c+n'!N20,0))</f>
        <v>0</v>
      </c>
      <c r="O20" s="119">
        <f>IF($C$4="Neattiecināmās izmaksas",IF('7a+c+n'!$Q20="N",'7a+c+n'!O20,0))</f>
        <v>0</v>
      </c>
      <c r="P20" s="120">
        <f>IF($C$4="Neattiecināmās izmaksas",IF('7a+c+n'!$Q20="N",'7a+c+n'!P20,0))</f>
        <v>0</v>
      </c>
    </row>
    <row r="21" spans="1:16" x14ac:dyDescent="0.2">
      <c r="A21" s="51">
        <f>IF(P21=0,0,IF(COUNTBLANK(P21)=1,0,COUNTA($P$14:P21)))</f>
        <v>0</v>
      </c>
      <c r="B21" s="24">
        <f>IF($C$4="Neattiecināmās izmaksas",IF('7a+c+n'!$Q21="N",'7a+c+n'!B21,0))</f>
        <v>0</v>
      </c>
      <c r="C21" s="24">
        <f>IF($C$4="Neattiecināmās izmaksas",IF('7a+c+n'!$Q21="N",'7a+c+n'!C21,0))</f>
        <v>0</v>
      </c>
      <c r="D21" s="24">
        <f>IF($C$4="Neattiecināmās izmaksas",IF('7a+c+n'!$Q21="N",'7a+c+n'!D21,0))</f>
        <v>0</v>
      </c>
      <c r="E21" s="46"/>
      <c r="F21" s="65"/>
      <c r="G21" s="119"/>
      <c r="H21" s="119">
        <f>IF($C$4="Neattiecināmās izmaksas",IF('7a+c+n'!$Q21="N",'7a+c+n'!H21,0))</f>
        <v>0</v>
      </c>
      <c r="I21" s="119"/>
      <c r="J21" s="119"/>
      <c r="K21" s="120">
        <f>IF($C$4="Neattiecināmās izmaksas",IF('7a+c+n'!$Q21="N",'7a+c+n'!K21,0))</f>
        <v>0</v>
      </c>
      <c r="L21" s="82">
        <f>IF($C$4="Neattiecināmās izmaksas",IF('7a+c+n'!$Q21="N",'7a+c+n'!L21,0))</f>
        <v>0</v>
      </c>
      <c r="M21" s="119">
        <f>IF($C$4="Neattiecināmās izmaksas",IF('7a+c+n'!$Q21="N",'7a+c+n'!M21,0))</f>
        <v>0</v>
      </c>
      <c r="N21" s="119">
        <f>IF($C$4="Neattiecināmās izmaksas",IF('7a+c+n'!$Q21="N",'7a+c+n'!N21,0))</f>
        <v>0</v>
      </c>
      <c r="O21" s="119">
        <f>IF($C$4="Neattiecināmās izmaksas",IF('7a+c+n'!$Q21="N",'7a+c+n'!O21,0))</f>
        <v>0</v>
      </c>
      <c r="P21" s="120">
        <f>IF($C$4="Neattiecināmās izmaksas",IF('7a+c+n'!$Q21="N",'7a+c+n'!P21,0))</f>
        <v>0</v>
      </c>
    </row>
    <row r="22" spans="1:16" ht="10.8" thickBot="1" x14ac:dyDescent="0.25">
      <c r="A22" s="51">
        <f>IF(P22=0,0,IF(COUNTBLANK(P22)=1,0,COUNTA($P$14:P22)))</f>
        <v>0</v>
      </c>
      <c r="B22" s="24">
        <f>IF($C$4="Neattiecināmās izmaksas",IF('7a+c+n'!$Q22="N",'7a+c+n'!B22,0))</f>
        <v>0</v>
      </c>
      <c r="C22" s="24">
        <f>IF($C$4="Neattiecināmās izmaksas",IF('7a+c+n'!$Q22="N",'7a+c+n'!C22,0))</f>
        <v>0</v>
      </c>
      <c r="D22" s="24">
        <f>IF($C$4="Neattiecināmās izmaksas",IF('7a+c+n'!$Q22="N",'7a+c+n'!D22,0))</f>
        <v>0</v>
      </c>
      <c r="E22" s="46"/>
      <c r="F22" s="65"/>
      <c r="G22" s="119"/>
      <c r="H22" s="119">
        <f>IF($C$4="Neattiecināmās izmaksas",IF('7a+c+n'!$Q22="N",'7a+c+n'!H22,0))</f>
        <v>0</v>
      </c>
      <c r="I22" s="119"/>
      <c r="J22" s="119"/>
      <c r="K22" s="120">
        <f>IF($C$4="Neattiecināmās izmaksas",IF('7a+c+n'!$Q22="N",'7a+c+n'!K22,0))</f>
        <v>0</v>
      </c>
      <c r="L22" s="82">
        <f>IF($C$4="Neattiecināmās izmaksas",IF('7a+c+n'!$Q22="N",'7a+c+n'!L22,0))</f>
        <v>0</v>
      </c>
      <c r="M22" s="119">
        <f>IF($C$4="Neattiecināmās izmaksas",IF('7a+c+n'!$Q22="N",'7a+c+n'!M22,0))</f>
        <v>0</v>
      </c>
      <c r="N22" s="119">
        <f>IF($C$4="Neattiecināmās izmaksas",IF('7a+c+n'!$Q22="N",'7a+c+n'!N22,0))</f>
        <v>0</v>
      </c>
      <c r="O22" s="119">
        <f>IF($C$4="Neattiecināmās izmaksas",IF('7a+c+n'!$Q22="N",'7a+c+n'!O22,0))</f>
        <v>0</v>
      </c>
      <c r="P22" s="120">
        <f>IF($C$4="Neattiecināmās izmaksas",IF('7a+c+n'!$Q22="N",'7a+c+n'!P22,0))</f>
        <v>0</v>
      </c>
    </row>
    <row r="23" spans="1:16" ht="12" customHeight="1" thickBot="1" x14ac:dyDescent="0.25">
      <c r="A23" s="317" t="s">
        <v>62</v>
      </c>
      <c r="B23" s="318"/>
      <c r="C23" s="318"/>
      <c r="D23" s="318"/>
      <c r="E23" s="318"/>
      <c r="F23" s="318"/>
      <c r="G23" s="318"/>
      <c r="H23" s="318"/>
      <c r="I23" s="318"/>
      <c r="J23" s="318"/>
      <c r="K23" s="319"/>
      <c r="L23" s="133">
        <f>SUM(L14:L22)</f>
        <v>0</v>
      </c>
      <c r="M23" s="134">
        <f>SUM(M14:M22)</f>
        <v>0</v>
      </c>
      <c r="N23" s="134">
        <f>SUM(N14:N22)</f>
        <v>0</v>
      </c>
      <c r="O23" s="134">
        <f>SUM(O14:O22)</f>
        <v>0</v>
      </c>
      <c r="P23" s="135">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0" t="str">
        <f>'Kops n'!C35:H35</f>
        <v>Gundega Ābelīte 28.03.2024</v>
      </c>
      <c r="D26" s="320"/>
      <c r="E26" s="320"/>
      <c r="F26" s="320"/>
      <c r="G26" s="320"/>
      <c r="H26" s="320"/>
      <c r="I26" s="16"/>
      <c r="J26" s="16"/>
      <c r="K26" s="16"/>
      <c r="L26" s="16"/>
      <c r="M26" s="16"/>
      <c r="N26" s="16"/>
      <c r="O26" s="16"/>
      <c r="P26" s="16"/>
    </row>
    <row r="27" spans="1:16" x14ac:dyDescent="0.2">
      <c r="A27" s="16"/>
      <c r="B27" s="16"/>
      <c r="C27" s="246" t="s">
        <v>15</v>
      </c>
      <c r="D27" s="246"/>
      <c r="E27" s="246"/>
      <c r="F27" s="246"/>
      <c r="G27" s="246"/>
      <c r="H27" s="24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2" t="str">
        <f>'Kops n'!A38:D38</f>
        <v>Tāme sastādīta 2024. gada 28. martā</v>
      </c>
      <c r="B29" s="263"/>
      <c r="C29" s="263"/>
      <c r="D29" s="263"/>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0">
        <f>'Kops n'!C40:H40</f>
        <v>0</v>
      </c>
      <c r="D31" s="320"/>
      <c r="E31" s="320"/>
      <c r="F31" s="320"/>
      <c r="G31" s="320"/>
      <c r="H31" s="320"/>
      <c r="I31" s="16"/>
      <c r="J31" s="16"/>
      <c r="K31" s="16"/>
      <c r="L31" s="16"/>
      <c r="M31" s="16"/>
      <c r="N31" s="16"/>
      <c r="O31" s="16"/>
      <c r="P31" s="16"/>
    </row>
    <row r="32" spans="1:16" x14ac:dyDescent="0.2">
      <c r="A32" s="16"/>
      <c r="B32" s="16"/>
      <c r="C32" s="246" t="s">
        <v>15</v>
      </c>
      <c r="D32" s="246"/>
      <c r="E32" s="246"/>
      <c r="F32" s="246"/>
      <c r="G32" s="246"/>
      <c r="H32" s="24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78" t="s">
        <v>16</v>
      </c>
      <c r="B34" s="42"/>
      <c r="C34" s="85">
        <f>'Kops n'!C43</f>
        <v>0</v>
      </c>
      <c r="D34" s="42"/>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C4:I4"/>
    <mergeCell ref="D5:L5"/>
    <mergeCell ref="D6:L6"/>
    <mergeCell ref="D8:L8"/>
    <mergeCell ref="A9:F9"/>
    <mergeCell ref="J9:M9"/>
    <mergeCell ref="N9:O9"/>
    <mergeCell ref="D7:L7"/>
    <mergeCell ref="C32:H32"/>
    <mergeCell ref="L12:P12"/>
    <mergeCell ref="A23:K23"/>
    <mergeCell ref="C26:H26"/>
    <mergeCell ref="C27:H27"/>
    <mergeCell ref="A29:D29"/>
    <mergeCell ref="C31:H31"/>
    <mergeCell ref="A12:A13"/>
    <mergeCell ref="B12:B13"/>
    <mergeCell ref="C12:C13"/>
    <mergeCell ref="D12:D13"/>
    <mergeCell ref="E12:E13"/>
    <mergeCell ref="F12:K12"/>
  </mergeCells>
  <conditionalFormatting sqref="A23:K23">
    <cfRule type="containsText" dxfId="104"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103" priority="1" operator="equal">
      <formula>0</formula>
    </cfRule>
  </conditionalFormatting>
  <conditionalFormatting sqref="C2:I2 D5:L8 N9:O9 L23:P23 C26:H26 C31:H31 C34">
    <cfRule type="cellIs" dxfId="102"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2060"/>
  </sheetPr>
  <dimension ref="A1:Q34"/>
  <sheetViews>
    <sheetView workbookViewId="0">
      <selection activeCell="I15" sqref="I15:J2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8</v>
      </c>
      <c r="E1" s="22"/>
      <c r="F1" s="22"/>
      <c r="G1" s="22"/>
      <c r="H1" s="22"/>
      <c r="I1" s="22"/>
      <c r="J1" s="22"/>
      <c r="N1" s="26"/>
      <c r="O1" s="27"/>
      <c r="P1" s="28"/>
    </row>
    <row r="2" spans="1:17" x14ac:dyDescent="0.2">
      <c r="A2" s="29"/>
      <c r="B2" s="29"/>
      <c r="C2" s="332" t="s">
        <v>244</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180</v>
      </c>
      <c r="B9" s="329"/>
      <c r="C9" s="329"/>
      <c r="D9" s="329"/>
      <c r="E9" s="329"/>
      <c r="F9" s="329"/>
      <c r="G9" s="31"/>
      <c r="H9" s="31"/>
      <c r="I9" s="31"/>
      <c r="J9" s="330" t="s">
        <v>45</v>
      </c>
      <c r="K9" s="330"/>
      <c r="L9" s="330"/>
      <c r="M9" s="330"/>
      <c r="N9" s="331">
        <f>P22</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0" t="s">
        <v>245</v>
      </c>
      <c r="D14" s="23"/>
      <c r="E14" s="45"/>
      <c r="F14" s="71"/>
      <c r="G14" s="136"/>
      <c r="H14" s="109">
        <f>F14*G14</f>
        <v>0</v>
      </c>
      <c r="I14" s="136"/>
      <c r="J14" s="136"/>
      <c r="K14" s="114">
        <f>SUM(H14:J14)</f>
        <v>0</v>
      </c>
      <c r="L14" s="71">
        <f>E14*F14</f>
        <v>0</v>
      </c>
      <c r="M14" s="109">
        <f>H14*E14</f>
        <v>0</v>
      </c>
      <c r="N14" s="109">
        <f>I14*E14</f>
        <v>0</v>
      </c>
      <c r="O14" s="109">
        <f>J14*E14</f>
        <v>0</v>
      </c>
      <c r="P14" s="110">
        <f>SUM(M14:O14)</f>
        <v>0</v>
      </c>
      <c r="Q14" s="57"/>
    </row>
    <row r="15" spans="1:17" ht="20.399999999999999" x14ac:dyDescent="0.2">
      <c r="A15" s="36">
        <v>1</v>
      </c>
      <c r="B15" s="24" t="s">
        <v>246</v>
      </c>
      <c r="C15" s="40" t="s">
        <v>389</v>
      </c>
      <c r="D15" s="24" t="s">
        <v>75</v>
      </c>
      <c r="E15" s="46">
        <v>215.60000000000002</v>
      </c>
      <c r="F15" s="41"/>
      <c r="G15" s="149"/>
      <c r="H15" s="111">
        <f>F15*G15</f>
        <v>0</v>
      </c>
      <c r="I15" s="138"/>
      <c r="J15" s="138"/>
      <c r="K15" s="115">
        <f t="shared" ref="K15:K21" si="0">SUM(H15:J15)</f>
        <v>0</v>
      </c>
      <c r="L15" s="41">
        <f t="shared" ref="L15:L21" si="1">E15*F15</f>
        <v>0</v>
      </c>
      <c r="M15" s="111">
        <f t="shared" ref="M15:M21" si="2">H15*E15</f>
        <v>0</v>
      </c>
      <c r="N15" s="111">
        <f t="shared" ref="N15:N21" si="3">I15*E15</f>
        <v>0</v>
      </c>
      <c r="O15" s="111">
        <f t="shared" ref="O15:O21" si="4">J15*E15</f>
        <v>0</v>
      </c>
      <c r="P15" s="112">
        <f t="shared" ref="P15:P21" si="5">SUM(M15:O15)</f>
        <v>0</v>
      </c>
      <c r="Q15" s="61" t="s">
        <v>46</v>
      </c>
    </row>
    <row r="16" spans="1:17" ht="20.399999999999999" x14ac:dyDescent="0.2">
      <c r="A16" s="36">
        <v>2</v>
      </c>
      <c r="B16" s="24" t="s">
        <v>246</v>
      </c>
      <c r="C16" s="170" t="s">
        <v>390</v>
      </c>
      <c r="D16" s="141" t="s">
        <v>110</v>
      </c>
      <c r="E16" s="46">
        <v>21.560000000000002</v>
      </c>
      <c r="F16" s="41"/>
      <c r="G16" s="149"/>
      <c r="H16" s="111">
        <f t="shared" ref="H16:H21" si="6">F16*G16</f>
        <v>0</v>
      </c>
      <c r="I16" s="138"/>
      <c r="J16" s="138"/>
      <c r="K16" s="115">
        <f t="shared" si="0"/>
        <v>0</v>
      </c>
      <c r="L16" s="41">
        <f t="shared" si="1"/>
        <v>0</v>
      </c>
      <c r="M16" s="111">
        <f t="shared" si="2"/>
        <v>0</v>
      </c>
      <c r="N16" s="111">
        <f t="shared" si="3"/>
        <v>0</v>
      </c>
      <c r="O16" s="111">
        <f t="shared" si="4"/>
        <v>0</v>
      </c>
      <c r="P16" s="112">
        <f t="shared" si="5"/>
        <v>0</v>
      </c>
      <c r="Q16" s="61" t="s">
        <v>46</v>
      </c>
    </row>
    <row r="17" spans="1:17" ht="20.399999999999999" x14ac:dyDescent="0.2">
      <c r="A17" s="36">
        <v>3</v>
      </c>
      <c r="B17" s="24" t="s">
        <v>246</v>
      </c>
      <c r="C17" s="140" t="s">
        <v>391</v>
      </c>
      <c r="D17" s="141" t="s">
        <v>110</v>
      </c>
      <c r="E17" s="224">
        <v>21.560000000000002</v>
      </c>
      <c r="F17" s="41"/>
      <c r="G17" s="149"/>
      <c r="H17" s="111">
        <f t="shared" si="6"/>
        <v>0</v>
      </c>
      <c r="I17" s="138"/>
      <c r="J17" s="138"/>
      <c r="K17" s="115">
        <f t="shared" si="0"/>
        <v>0</v>
      </c>
      <c r="L17" s="41">
        <f t="shared" si="1"/>
        <v>0</v>
      </c>
      <c r="M17" s="111">
        <f t="shared" si="2"/>
        <v>0</v>
      </c>
      <c r="N17" s="111">
        <f t="shared" si="3"/>
        <v>0</v>
      </c>
      <c r="O17" s="111">
        <f t="shared" si="4"/>
        <v>0</v>
      </c>
      <c r="P17" s="112">
        <f t="shared" si="5"/>
        <v>0</v>
      </c>
      <c r="Q17" s="61" t="s">
        <v>46</v>
      </c>
    </row>
    <row r="18" spans="1:17" ht="20.399999999999999" x14ac:dyDescent="0.2">
      <c r="A18" s="36">
        <v>4</v>
      </c>
      <c r="B18" s="24" t="s">
        <v>246</v>
      </c>
      <c r="C18" s="170" t="s">
        <v>247</v>
      </c>
      <c r="D18" s="24" t="s">
        <v>77</v>
      </c>
      <c r="E18" s="46">
        <v>1</v>
      </c>
      <c r="F18" s="41"/>
      <c r="G18" s="149"/>
      <c r="H18" s="111">
        <f t="shared" si="6"/>
        <v>0</v>
      </c>
      <c r="I18" s="138"/>
      <c r="J18" s="138"/>
      <c r="K18" s="115">
        <f t="shared" si="0"/>
        <v>0</v>
      </c>
      <c r="L18" s="41">
        <f t="shared" si="1"/>
        <v>0</v>
      </c>
      <c r="M18" s="111">
        <f t="shared" si="2"/>
        <v>0</v>
      </c>
      <c r="N18" s="111">
        <f t="shared" si="3"/>
        <v>0</v>
      </c>
      <c r="O18" s="111">
        <f t="shared" si="4"/>
        <v>0</v>
      </c>
      <c r="P18" s="112">
        <f t="shared" si="5"/>
        <v>0</v>
      </c>
      <c r="Q18" s="61" t="s">
        <v>46</v>
      </c>
    </row>
    <row r="19" spans="1:17" ht="20.399999999999999" x14ac:dyDescent="0.2">
      <c r="A19" s="36">
        <v>5</v>
      </c>
      <c r="B19" s="24" t="s">
        <v>246</v>
      </c>
      <c r="C19" s="40" t="s">
        <v>248</v>
      </c>
      <c r="D19" s="24" t="s">
        <v>249</v>
      </c>
      <c r="E19" s="46">
        <v>1</v>
      </c>
      <c r="F19" s="41"/>
      <c r="G19" s="149"/>
      <c r="H19" s="111">
        <f t="shared" si="6"/>
        <v>0</v>
      </c>
      <c r="I19" s="138"/>
      <c r="J19" s="138"/>
      <c r="K19" s="115">
        <f t="shared" si="0"/>
        <v>0</v>
      </c>
      <c r="L19" s="41">
        <f t="shared" si="1"/>
        <v>0</v>
      </c>
      <c r="M19" s="111">
        <f t="shared" si="2"/>
        <v>0</v>
      </c>
      <c r="N19" s="111">
        <f t="shared" si="3"/>
        <v>0</v>
      </c>
      <c r="O19" s="111">
        <f t="shared" si="4"/>
        <v>0</v>
      </c>
      <c r="P19" s="112">
        <f t="shared" si="5"/>
        <v>0</v>
      </c>
      <c r="Q19" s="61" t="s">
        <v>47</v>
      </c>
    </row>
    <row r="20" spans="1:17" ht="20.399999999999999" x14ac:dyDescent="0.2">
      <c r="A20" s="36">
        <v>6</v>
      </c>
      <c r="B20" s="24" t="s">
        <v>246</v>
      </c>
      <c r="C20" s="40" t="s">
        <v>250</v>
      </c>
      <c r="D20" s="24" t="s">
        <v>79</v>
      </c>
      <c r="E20" s="46">
        <v>9</v>
      </c>
      <c r="F20" s="41"/>
      <c r="G20" s="149"/>
      <c r="H20" s="111">
        <f t="shared" si="6"/>
        <v>0</v>
      </c>
      <c r="I20" s="138"/>
      <c r="J20" s="138"/>
      <c r="K20" s="115">
        <f t="shared" si="0"/>
        <v>0</v>
      </c>
      <c r="L20" s="41">
        <f t="shared" si="1"/>
        <v>0</v>
      </c>
      <c r="M20" s="111">
        <f t="shared" si="2"/>
        <v>0</v>
      </c>
      <c r="N20" s="111">
        <f t="shared" si="3"/>
        <v>0</v>
      </c>
      <c r="O20" s="111">
        <f t="shared" si="4"/>
        <v>0</v>
      </c>
      <c r="P20" s="112">
        <f t="shared" si="5"/>
        <v>0</v>
      </c>
      <c r="Q20" s="61" t="s">
        <v>47</v>
      </c>
    </row>
    <row r="21" spans="1:17" ht="20.399999999999999" x14ac:dyDescent="0.2">
      <c r="A21" s="36">
        <v>7</v>
      </c>
      <c r="B21" s="24" t="s">
        <v>108</v>
      </c>
      <c r="C21" s="140" t="s">
        <v>251</v>
      </c>
      <c r="D21" s="141" t="s">
        <v>77</v>
      </c>
      <c r="E21" s="224">
        <v>5</v>
      </c>
      <c r="F21" s="144"/>
      <c r="G21" s="138"/>
      <c r="H21" s="111">
        <f t="shared" si="6"/>
        <v>0</v>
      </c>
      <c r="I21" s="151"/>
      <c r="J21" s="151"/>
      <c r="K21" s="115">
        <f t="shared" si="0"/>
        <v>0</v>
      </c>
      <c r="L21" s="41">
        <f t="shared" si="1"/>
        <v>0</v>
      </c>
      <c r="M21" s="111">
        <f t="shared" si="2"/>
        <v>0</v>
      </c>
      <c r="N21" s="111">
        <f t="shared" si="3"/>
        <v>0</v>
      </c>
      <c r="O21" s="111">
        <f t="shared" si="4"/>
        <v>0</v>
      </c>
      <c r="P21" s="112">
        <f t="shared" si="5"/>
        <v>0</v>
      </c>
      <c r="Q21" s="61" t="s">
        <v>47</v>
      </c>
    </row>
    <row r="22" spans="1:17" ht="12" customHeight="1" thickBot="1" x14ac:dyDescent="0.25">
      <c r="A22" s="317" t="s">
        <v>62</v>
      </c>
      <c r="B22" s="318"/>
      <c r="C22" s="318"/>
      <c r="D22" s="318"/>
      <c r="E22" s="318"/>
      <c r="F22" s="318"/>
      <c r="G22" s="318"/>
      <c r="H22" s="318"/>
      <c r="I22" s="318"/>
      <c r="J22" s="318"/>
      <c r="K22" s="319"/>
      <c r="L22" s="130">
        <f>SUM(L14:L21)</f>
        <v>0</v>
      </c>
      <c r="M22" s="131">
        <f>SUM(M14:M21)</f>
        <v>0</v>
      </c>
      <c r="N22" s="131">
        <f>SUM(N14:N21)</f>
        <v>0</v>
      </c>
      <c r="O22" s="131">
        <f>SUM(O14:O21)</f>
        <v>0</v>
      </c>
      <c r="P22" s="132">
        <f>SUM(P14:P21)</f>
        <v>0</v>
      </c>
    </row>
    <row r="23" spans="1:17" x14ac:dyDescent="0.2">
      <c r="A23" s="16"/>
      <c r="B23" s="16"/>
      <c r="C23" s="16"/>
      <c r="D23" s="16"/>
      <c r="E23" s="16"/>
      <c r="F23" s="16"/>
      <c r="G23" s="16"/>
      <c r="H23" s="16"/>
      <c r="I23" s="16"/>
      <c r="J23" s="16"/>
      <c r="K23" s="16"/>
      <c r="L23" s="16"/>
      <c r="M23" s="16"/>
      <c r="N23" s="16"/>
      <c r="O23" s="16"/>
      <c r="P23" s="16"/>
    </row>
    <row r="24" spans="1:17" x14ac:dyDescent="0.2">
      <c r="A24" s="16"/>
      <c r="B24" s="16"/>
      <c r="C24" s="16"/>
      <c r="D24" s="16"/>
      <c r="E24" s="16"/>
      <c r="F24" s="16"/>
      <c r="G24" s="16"/>
      <c r="H24" s="16"/>
      <c r="I24" s="16"/>
      <c r="J24" s="16"/>
      <c r="K24" s="16"/>
      <c r="L24" s="16"/>
      <c r="M24" s="16"/>
      <c r="N24" s="16"/>
      <c r="O24" s="16"/>
      <c r="P24" s="16"/>
    </row>
    <row r="25" spans="1:17" x14ac:dyDescent="0.2">
      <c r="A25" s="1" t="s">
        <v>14</v>
      </c>
      <c r="B25" s="16"/>
      <c r="C25" s="320" t="str">
        <f>'Kops n'!C35:H35</f>
        <v>Gundega Ābelīte 28.03.2024</v>
      </c>
      <c r="D25" s="320"/>
      <c r="E25" s="320"/>
      <c r="F25" s="320"/>
      <c r="G25" s="320"/>
      <c r="H25" s="320"/>
      <c r="I25" s="16"/>
      <c r="J25" s="16"/>
      <c r="K25" s="16"/>
      <c r="L25" s="16"/>
      <c r="M25" s="16"/>
      <c r="N25" s="16"/>
      <c r="O25" s="16"/>
      <c r="P25" s="16"/>
    </row>
    <row r="26" spans="1:17" x14ac:dyDescent="0.2">
      <c r="A26" s="16"/>
      <c r="B26" s="16"/>
      <c r="C26" s="246" t="s">
        <v>15</v>
      </c>
      <c r="D26" s="246"/>
      <c r="E26" s="246"/>
      <c r="F26" s="246"/>
      <c r="G26" s="246"/>
      <c r="H26" s="24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262" t="str">
        <f>'Kops n'!A38:D38</f>
        <v>Tāme sastādīta 2024. gada 28. martā</v>
      </c>
      <c r="B28" s="263"/>
      <c r="C28" s="263"/>
      <c r="D28" s="263"/>
      <c r="E28" s="16"/>
      <c r="F28" s="16"/>
      <c r="G28" s="16"/>
      <c r="H28" s="16"/>
      <c r="I28" s="16"/>
      <c r="J28" s="16"/>
      <c r="K28" s="16"/>
      <c r="L28" s="16"/>
      <c r="M28" s="16"/>
      <c r="N28" s="16"/>
      <c r="O28" s="16"/>
      <c r="P28" s="16"/>
    </row>
    <row r="29" spans="1:17" x14ac:dyDescent="0.2">
      <c r="A29" s="16"/>
      <c r="B29" s="16"/>
      <c r="C29" s="16"/>
      <c r="D29" s="16"/>
      <c r="E29" s="16"/>
      <c r="F29" s="16"/>
      <c r="G29" s="16"/>
      <c r="H29" s="16"/>
      <c r="I29" s="16"/>
      <c r="J29" s="16"/>
      <c r="K29" s="16"/>
      <c r="L29" s="16"/>
      <c r="M29" s="16"/>
      <c r="N29" s="16"/>
      <c r="O29" s="16"/>
      <c r="P29" s="16"/>
    </row>
    <row r="30" spans="1:17" x14ac:dyDescent="0.2">
      <c r="A30" s="1" t="s">
        <v>41</v>
      </c>
      <c r="B30" s="16"/>
      <c r="C30" s="320">
        <f>'Kops n'!C40:H40</f>
        <v>0</v>
      </c>
      <c r="D30" s="320"/>
      <c r="E30" s="320"/>
      <c r="F30" s="320"/>
      <c r="G30" s="320"/>
      <c r="H30" s="320"/>
      <c r="I30" s="16"/>
      <c r="J30" s="16"/>
      <c r="K30" s="16"/>
      <c r="L30" s="16"/>
      <c r="M30" s="16"/>
      <c r="N30" s="16"/>
      <c r="O30" s="16"/>
      <c r="P30" s="16"/>
    </row>
    <row r="31" spans="1:17" x14ac:dyDescent="0.2">
      <c r="A31" s="16"/>
      <c r="B31" s="16"/>
      <c r="C31" s="246" t="s">
        <v>15</v>
      </c>
      <c r="D31" s="246"/>
      <c r="E31" s="246"/>
      <c r="F31" s="246"/>
      <c r="G31" s="246"/>
      <c r="H31" s="24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78" t="s">
        <v>16</v>
      </c>
      <c r="B33" s="42"/>
      <c r="C33" s="85">
        <f>'Kops n'!C43</f>
        <v>0</v>
      </c>
      <c r="D33" s="42"/>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1:H31"/>
    <mergeCell ref="C4:I4"/>
    <mergeCell ref="F12:K12"/>
    <mergeCell ref="A9:F9"/>
    <mergeCell ref="J9:M9"/>
    <mergeCell ref="D8:L8"/>
    <mergeCell ref="A22:K22"/>
    <mergeCell ref="C25:H25"/>
    <mergeCell ref="C26:H26"/>
    <mergeCell ref="A28:D28"/>
    <mergeCell ref="C30:H30"/>
  </mergeCells>
  <conditionalFormatting sqref="A9:F9">
    <cfRule type="containsText" dxfId="101"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5 A16:C16 E16:G16 F17:G17 B18:G20">
    <cfRule type="cellIs" dxfId="100" priority="7" operator="equal">
      <formula>0</formula>
    </cfRule>
  </conditionalFormatting>
  <conditionalFormatting sqref="A22:K22">
    <cfRule type="containsText" dxfId="99" priority="13" operator="containsText" text="Tiešās izmaksas kopā, t. sk. darba devēja sociālais nodoklis __.__% ">
      <formula>NOT(ISERROR(SEARCH("Tiešās izmaksas kopā, t. sk. darba devēja sociālais nodoklis __.__% ",A22)))</formula>
    </cfRule>
  </conditionalFormatting>
  <conditionalFormatting sqref="B21 F21:G21">
    <cfRule type="cellIs" dxfId="98" priority="6" operator="equal">
      <formula>0</formula>
    </cfRule>
  </conditionalFormatting>
  <conditionalFormatting sqref="C25:H25">
    <cfRule type="cellIs" dxfId="97" priority="20" operator="equal">
      <formula>0</formula>
    </cfRule>
  </conditionalFormatting>
  <conditionalFormatting sqref="C30:H30">
    <cfRule type="cellIs" dxfId="96" priority="21" operator="equal">
      <formula>0</formula>
    </cfRule>
  </conditionalFormatting>
  <conditionalFormatting sqref="C2:I2">
    <cfRule type="cellIs" dxfId="95" priority="8" operator="equal">
      <formula>0</formula>
    </cfRule>
  </conditionalFormatting>
  <conditionalFormatting sqref="C4:I4">
    <cfRule type="cellIs" dxfId="94" priority="18" operator="equal">
      <formula>0</formula>
    </cfRule>
  </conditionalFormatting>
  <conditionalFormatting sqref="D1">
    <cfRule type="cellIs" dxfId="93" priority="15" operator="equal">
      <formula>0</formula>
    </cfRule>
  </conditionalFormatting>
  <conditionalFormatting sqref="D5:L8 H14:H21 K14:P21">
    <cfRule type="cellIs" dxfId="92" priority="16" operator="equal">
      <formula>0</formula>
    </cfRule>
  </conditionalFormatting>
  <conditionalFormatting sqref="I14:J21 Q14:Q21 A17:B17 A18:A21">
    <cfRule type="cellIs" dxfId="91" priority="5" operator="equal">
      <formula>0</formula>
    </cfRule>
  </conditionalFormatting>
  <conditionalFormatting sqref="L22:P22">
    <cfRule type="cellIs" dxfId="90" priority="19" operator="equal">
      <formula>0</formula>
    </cfRule>
  </conditionalFormatting>
  <conditionalFormatting sqref="N9:O9">
    <cfRule type="cellIs" dxfId="89" priority="28" operator="equal">
      <formula>0</formula>
    </cfRule>
  </conditionalFormatting>
  <dataValidations count="1">
    <dataValidation type="list" allowBlank="1" showInputMessage="1" showErrorMessage="1" sqref="Q14:Q2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 operator="containsText" id="{691F4930-6CFB-4D6E-9602-D8BBD1FA0B0A}">
            <xm:f>NOT(ISERROR(SEARCH("Tāme sastādīta ____. gada ___. ______________",A28)))</xm:f>
            <xm:f>"Tāme sastādīta ____. gada ___. ______________"</xm:f>
            <x14:dxf>
              <font>
                <color auto="1"/>
              </font>
              <fill>
                <patternFill>
                  <bgColor rgb="FFC6EFCE"/>
                </patternFill>
              </fill>
            </x14:dxf>
          </x14:cfRule>
          <xm:sqref>A28</xm:sqref>
        </x14:conditionalFormatting>
        <x14:conditionalFormatting xmlns:xm="http://schemas.microsoft.com/office/excel/2006/main">
          <x14:cfRule type="containsText" priority="22" operator="containsText" id="{5235297E-D242-4173-AE1C-DA1CD197EAF6}">
            <xm:f>NOT(ISERROR(SEARCH("Sertifikāta Nr. _________________________________",A33)))</xm:f>
            <xm:f>"Sertifikāta Nr. _________________________________"</xm:f>
            <x14:dxf>
              <font>
                <color auto="1"/>
              </font>
              <fill>
                <patternFill>
                  <bgColor rgb="FFC6EFCE"/>
                </patternFill>
              </fill>
            </x14:dxf>
          </x14:cfRule>
          <xm:sqref>A33</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2060"/>
  </sheetPr>
  <dimension ref="A1:P34"/>
  <sheetViews>
    <sheetView topLeftCell="A12" workbookViewId="0">
      <selection activeCell="C20" sqref="C2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'8a+c+n'!D1</f>
        <v>8</v>
      </c>
      <c r="E1" s="22"/>
      <c r="F1" s="22"/>
      <c r="G1" s="22"/>
      <c r="H1" s="22"/>
      <c r="I1" s="22"/>
      <c r="J1" s="22"/>
      <c r="N1" s="26"/>
      <c r="O1" s="27"/>
      <c r="P1" s="28"/>
    </row>
    <row r="2" spans="1:16" x14ac:dyDescent="0.2">
      <c r="A2" s="29"/>
      <c r="B2" s="29"/>
      <c r="C2" s="332" t="str">
        <f>'8a+c+n'!C2:I2</f>
        <v>Labiekārtošana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'8a+c+n'!A9</f>
        <v>Tāme sastādīta  2024. gada tirgus cenās, pamatojoties uz AR daļas rasējumiem</v>
      </c>
      <c r="B9" s="329"/>
      <c r="C9" s="329"/>
      <c r="D9" s="329"/>
      <c r="E9" s="329"/>
      <c r="F9" s="329"/>
      <c r="G9" s="31"/>
      <c r="H9" s="31"/>
      <c r="I9" s="31"/>
      <c r="J9" s="330" t="s">
        <v>45</v>
      </c>
      <c r="K9" s="330"/>
      <c r="L9" s="330"/>
      <c r="M9" s="330"/>
      <c r="N9" s="331">
        <f>P22</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68">
        <f>IF($C$4="Attiecināmās izmaksas",IF('8a+c+n'!$Q14="A",'8a+c+n'!B14,0),0)</f>
        <v>0</v>
      </c>
      <c r="C14" s="68">
        <f>IF($C$4="Attiecināmās izmaksas",IF('8a+c+n'!$Q14="A",'8a+c+n'!C14,0),0)</f>
        <v>0</v>
      </c>
      <c r="D14" s="68">
        <f>IF($C$4="Attiecināmās izmaksas",IF('8a+c+n'!$Q14="A",'8a+c+n'!D14,0),0)</f>
        <v>0</v>
      </c>
      <c r="E14" s="83"/>
      <c r="F14" s="50"/>
      <c r="G14" s="117"/>
      <c r="H14" s="117">
        <f>IF($C$4="Attiecināmās izmaksas",IF('8a+c+n'!$Q14="A",'8a+c+n'!H14,0),0)</f>
        <v>0</v>
      </c>
      <c r="I14" s="117"/>
      <c r="J14" s="117"/>
      <c r="K14" s="118">
        <f>IF($C$4="Attiecināmās izmaksas",IF('8a+c+n'!$Q14="A",'8a+c+n'!K14,0),0)</f>
        <v>0</v>
      </c>
      <c r="L14" s="50">
        <f>IF($C$4="Attiecināmās izmaksas",IF('8a+c+n'!$Q14="A",'8a+c+n'!L14,0),0)</f>
        <v>0</v>
      </c>
      <c r="M14" s="117">
        <f>IF($C$4="Attiecināmās izmaksas",IF('8a+c+n'!$Q14="A",'8a+c+n'!M14,0),0)</f>
        <v>0</v>
      </c>
      <c r="N14" s="117">
        <f>IF($C$4="Attiecināmās izmaksas",IF('8a+c+n'!$Q14="A",'8a+c+n'!N14,0),0)</f>
        <v>0</v>
      </c>
      <c r="O14" s="117">
        <f>IF($C$4="Attiecināmās izmaksas",IF('8a+c+n'!$Q14="A",'8a+c+n'!O14,0),0)</f>
        <v>0</v>
      </c>
      <c r="P14" s="118">
        <f>IF($C$4="Attiecināmās izmaksas",IF('8a+c+n'!$Q14="A",'8a+c+n'!P14,0),0)</f>
        <v>0</v>
      </c>
    </row>
    <row r="15" spans="1:16" ht="20.399999999999999" x14ac:dyDescent="0.2">
      <c r="A15" s="51">
        <f>IF(P15=0,0,IF(COUNTBLANK(P15)=1,0,COUNTA($P$14:P15)))</f>
        <v>0</v>
      </c>
      <c r="B15" s="67" t="str">
        <f>IF($C$4="Attiecināmās izmaksas",IF('8a+c+n'!$Q15="A",'8a+c+n'!B15,0),0)</f>
        <v>31-00000</v>
      </c>
      <c r="C15" s="67" t="str">
        <f>IF($C$4="Attiecināmās izmaksas",IF('8a+c+n'!$Q15="A",'8a+c+n'!C15,0),0)</f>
        <v>Betona apmale, betons C25/30, XC4, XF3, siets ∅6 Al 100x100mm</v>
      </c>
      <c r="D15" s="67" t="str">
        <f>IF($C$4="Attiecināmās izmaksas",IF('8a+c+n'!$Q15="A",'8a+c+n'!D15,0),0)</f>
        <v>tm</v>
      </c>
      <c r="E15" s="84"/>
      <c r="F15" s="51"/>
      <c r="G15" s="119"/>
      <c r="H15" s="119">
        <f>IF($C$4="Attiecināmās izmaksas",IF('8a+c+n'!$Q15="A",'8a+c+n'!H15,0),0)</f>
        <v>0</v>
      </c>
      <c r="I15" s="119"/>
      <c r="J15" s="119"/>
      <c r="K15" s="120">
        <f>IF($C$4="Attiecināmās izmaksas",IF('8a+c+n'!$Q15="A",'8a+c+n'!K15,0),0)</f>
        <v>0</v>
      </c>
      <c r="L15" s="51">
        <f>IF($C$4="Attiecināmās izmaksas",IF('8a+c+n'!$Q15="A",'8a+c+n'!L15,0),0)</f>
        <v>0</v>
      </c>
      <c r="M15" s="119">
        <f>IF($C$4="Attiecināmās izmaksas",IF('8a+c+n'!$Q15="A",'8a+c+n'!M15,0),0)</f>
        <v>0</v>
      </c>
      <c r="N15" s="119">
        <f>IF($C$4="Attiecināmās izmaksas",IF('8a+c+n'!$Q15="A",'8a+c+n'!N15,0),0)</f>
        <v>0</v>
      </c>
      <c r="O15" s="119">
        <f>IF($C$4="Attiecināmās izmaksas",IF('8a+c+n'!$Q15="A",'8a+c+n'!O15,0),0)</f>
        <v>0</v>
      </c>
      <c r="P15" s="120">
        <f>IF($C$4="Attiecināmās izmaksas",IF('8a+c+n'!$Q15="A",'8a+c+n'!P15,0),0)</f>
        <v>0</v>
      </c>
    </row>
    <row r="16" spans="1:16" ht="20.399999999999999" x14ac:dyDescent="0.2">
      <c r="A16" s="51">
        <f>IF(P16=0,0,IF(COUNTBLANK(P16)=1,0,COUNTA($P$14:P16)))</f>
        <v>0</v>
      </c>
      <c r="B16" s="67" t="str">
        <f>IF($C$4="Attiecināmās izmaksas",IF('8a+c+n'!$Q16="A",'8a+c+n'!B16,0),0)</f>
        <v>31-00000</v>
      </c>
      <c r="C16" s="67" t="str">
        <f>IF($C$4="Attiecināmās izmaksas",IF('8a+c+n'!$Q16="A",'8a+c+n'!C16,0),0)</f>
        <v>Blietētas šķembas (frakcija 0-40 mm), 100mm</v>
      </c>
      <c r="D16" s="67" t="str">
        <f>IF($C$4="Attiecināmās izmaksas",IF('8a+c+n'!$Q16="A",'8a+c+n'!D16,0),0)</f>
        <v>m3</v>
      </c>
      <c r="E16" s="84"/>
      <c r="F16" s="51"/>
      <c r="G16" s="119"/>
      <c r="H16" s="119">
        <f>IF($C$4="Attiecināmās izmaksas",IF('8a+c+n'!$Q16="A",'8a+c+n'!H16,0),0)</f>
        <v>0</v>
      </c>
      <c r="I16" s="119"/>
      <c r="J16" s="119"/>
      <c r="K16" s="120">
        <f>IF($C$4="Attiecināmās izmaksas",IF('8a+c+n'!$Q16="A",'8a+c+n'!K16,0),0)</f>
        <v>0</v>
      </c>
      <c r="L16" s="51">
        <f>IF($C$4="Attiecināmās izmaksas",IF('8a+c+n'!$Q16="A",'8a+c+n'!L16,0),0)</f>
        <v>0</v>
      </c>
      <c r="M16" s="119">
        <f>IF($C$4="Attiecināmās izmaksas",IF('8a+c+n'!$Q16="A",'8a+c+n'!M16,0),0)</f>
        <v>0</v>
      </c>
      <c r="N16" s="119">
        <f>IF($C$4="Attiecināmās izmaksas",IF('8a+c+n'!$Q16="A",'8a+c+n'!N16,0),0)</f>
        <v>0</v>
      </c>
      <c r="O16" s="119">
        <f>IF($C$4="Attiecināmās izmaksas",IF('8a+c+n'!$Q16="A",'8a+c+n'!O16,0),0)</f>
        <v>0</v>
      </c>
      <c r="P16" s="120">
        <f>IF($C$4="Attiecināmās izmaksas",IF('8a+c+n'!$Q16="A",'8a+c+n'!P16,0),0)</f>
        <v>0</v>
      </c>
    </row>
    <row r="17" spans="1:16" ht="20.399999999999999" x14ac:dyDescent="0.2">
      <c r="A17" s="51">
        <f>IF(P17=0,0,IF(COUNTBLANK(P17)=1,0,COUNTA($P$14:P17)))</f>
        <v>0</v>
      </c>
      <c r="B17" s="67" t="str">
        <f>IF($C$4="Attiecināmās izmaksas",IF('8a+c+n'!$Q17="A",'8a+c+n'!B17,0),0)</f>
        <v>31-00000</v>
      </c>
      <c r="C17" s="67" t="str">
        <f>IF($C$4="Attiecināmās izmaksas",IF('8a+c+n'!$Q17="A",'8a+c+n'!C17,0),0)</f>
        <v>Blietētas smiltis (frakcija 0/4 mm), ~100mm</v>
      </c>
      <c r="D17" s="67" t="str">
        <f>IF($C$4="Attiecināmās izmaksas",IF('8a+c+n'!$Q17="A",'8a+c+n'!D17,0),0)</f>
        <v>m3</v>
      </c>
      <c r="E17" s="84"/>
      <c r="F17" s="51"/>
      <c r="G17" s="119"/>
      <c r="H17" s="119">
        <f>IF($C$4="Attiecināmās izmaksas",IF('8a+c+n'!$Q17="A",'8a+c+n'!H17,0),0)</f>
        <v>0</v>
      </c>
      <c r="I17" s="119"/>
      <c r="J17" s="119"/>
      <c r="K17" s="120">
        <f>IF($C$4="Attiecināmās izmaksas",IF('8a+c+n'!$Q17="A",'8a+c+n'!K17,0),0)</f>
        <v>0</v>
      </c>
      <c r="L17" s="51">
        <f>IF($C$4="Attiecināmās izmaksas",IF('8a+c+n'!$Q17="A",'8a+c+n'!L17,0),0)</f>
        <v>0</v>
      </c>
      <c r="M17" s="119">
        <f>IF($C$4="Attiecināmās izmaksas",IF('8a+c+n'!$Q17="A",'8a+c+n'!M17,0),0)</f>
        <v>0</v>
      </c>
      <c r="N17" s="119">
        <f>IF($C$4="Attiecināmās izmaksas",IF('8a+c+n'!$Q17="A",'8a+c+n'!N17,0),0)</f>
        <v>0</v>
      </c>
      <c r="O17" s="119">
        <f>IF($C$4="Attiecināmās izmaksas",IF('8a+c+n'!$Q17="A",'8a+c+n'!O17,0),0)</f>
        <v>0</v>
      </c>
      <c r="P17" s="120">
        <f>IF($C$4="Attiecināmās izmaksas",IF('8a+c+n'!$Q17="A",'8a+c+n'!P17,0),0)</f>
        <v>0</v>
      </c>
    </row>
    <row r="18" spans="1:16" ht="20.399999999999999" x14ac:dyDescent="0.2">
      <c r="A18" s="51">
        <f>IF(P18=0,0,IF(COUNTBLANK(P18)=1,0,COUNTA($P$14:P18)))</f>
        <v>0</v>
      </c>
      <c r="B18" s="67" t="str">
        <f>IF($C$4="Attiecināmās izmaksas",IF('8a+c+n'!$Q18="A",'8a+c+n'!B18,0),0)</f>
        <v>31-00000</v>
      </c>
      <c r="C18" s="67" t="str">
        <f>IF($C$4="Attiecināmās izmaksas",IF('8a+c+n'!$Q18="A",'8a+c+n'!C18,0),0)</f>
        <v>Esošās grunts blietēšana</v>
      </c>
      <c r="D18" s="67" t="str">
        <f>IF($C$4="Attiecināmās izmaksas",IF('8a+c+n'!$Q18="A",'8a+c+n'!D18,0),0)</f>
        <v>kompl</v>
      </c>
      <c r="E18" s="84"/>
      <c r="F18" s="51"/>
      <c r="G18" s="119"/>
      <c r="H18" s="119">
        <f>IF($C$4="Attiecināmās izmaksas",IF('8a+c+n'!$Q18="A",'8a+c+n'!H18,0),0)</f>
        <v>0</v>
      </c>
      <c r="I18" s="119"/>
      <c r="J18" s="119"/>
      <c r="K18" s="120">
        <f>IF($C$4="Attiecināmās izmaksas",IF('8a+c+n'!$Q18="A",'8a+c+n'!K18,0),0)</f>
        <v>0</v>
      </c>
      <c r="L18" s="51">
        <f>IF($C$4="Attiecināmās izmaksas",IF('8a+c+n'!$Q18="A",'8a+c+n'!L18,0),0)</f>
        <v>0</v>
      </c>
      <c r="M18" s="119">
        <f>IF($C$4="Attiecināmās izmaksas",IF('8a+c+n'!$Q18="A",'8a+c+n'!M18,0),0)</f>
        <v>0</v>
      </c>
      <c r="N18" s="119">
        <f>IF($C$4="Attiecināmās izmaksas",IF('8a+c+n'!$Q18="A",'8a+c+n'!N18,0),0)</f>
        <v>0</v>
      </c>
      <c r="O18" s="119">
        <f>IF($C$4="Attiecināmās izmaksas",IF('8a+c+n'!$Q18="A",'8a+c+n'!O18,0),0)</f>
        <v>0</v>
      </c>
      <c r="P18" s="120">
        <f>IF($C$4="Attiecināmās izmaksas",IF('8a+c+n'!$Q18="A",'8a+c+n'!P18,0),0)</f>
        <v>0</v>
      </c>
    </row>
    <row r="19" spans="1:16" x14ac:dyDescent="0.2">
      <c r="A19" s="51">
        <f>IF(P19=0,0,IF(COUNTBLANK(P19)=1,0,COUNTA($P$14:P19)))</f>
        <v>0</v>
      </c>
      <c r="B19" s="67">
        <f>IF($C$4="Attiecināmās izmaksas",IF('8a+c+n'!$Q19="A",'8a+c+n'!B19,0),0)</f>
        <v>0</v>
      </c>
      <c r="C19" s="67">
        <f>IF($C$4="Attiecināmās izmaksas",IF('8a+c+n'!$Q19="A",'8a+c+n'!C19,0),0)</f>
        <v>0</v>
      </c>
      <c r="D19" s="67">
        <f>IF($C$4="Attiecināmās izmaksas",IF('8a+c+n'!$Q19="A",'8a+c+n'!D19,0),0)</f>
        <v>0</v>
      </c>
      <c r="E19" s="84"/>
      <c r="F19" s="51"/>
      <c r="G19" s="119"/>
      <c r="H19" s="119">
        <f>IF($C$4="Attiecināmās izmaksas",IF('8a+c+n'!$Q19="A",'8a+c+n'!H19,0),0)</f>
        <v>0</v>
      </c>
      <c r="I19" s="119"/>
      <c r="J19" s="119"/>
      <c r="K19" s="120">
        <f>IF($C$4="Attiecināmās izmaksas",IF('8a+c+n'!$Q19="A",'8a+c+n'!K19,0),0)</f>
        <v>0</v>
      </c>
      <c r="L19" s="51">
        <f>IF($C$4="Attiecināmās izmaksas",IF('8a+c+n'!$Q19="A",'8a+c+n'!L19,0),0)</f>
        <v>0</v>
      </c>
      <c r="M19" s="119">
        <f>IF($C$4="Attiecināmās izmaksas",IF('8a+c+n'!$Q19="A",'8a+c+n'!M19,0),0)</f>
        <v>0</v>
      </c>
      <c r="N19" s="119">
        <f>IF($C$4="Attiecināmās izmaksas",IF('8a+c+n'!$Q19="A",'8a+c+n'!N19,0),0)</f>
        <v>0</v>
      </c>
      <c r="O19" s="119">
        <f>IF($C$4="Attiecināmās izmaksas",IF('8a+c+n'!$Q19="A",'8a+c+n'!O19,0),0)</f>
        <v>0</v>
      </c>
      <c r="P19" s="120">
        <f>IF($C$4="Attiecināmās izmaksas",IF('8a+c+n'!$Q19="A",'8a+c+n'!P19,0),0)</f>
        <v>0</v>
      </c>
    </row>
    <row r="20" spans="1:16" x14ac:dyDescent="0.2">
      <c r="A20" s="51">
        <f>IF(P20=0,0,IF(COUNTBLANK(P20)=1,0,COUNTA($P$14:P20)))</f>
        <v>0</v>
      </c>
      <c r="B20" s="67">
        <f>IF($C$4="Attiecināmās izmaksas",IF('8a+c+n'!$Q20="A",'8a+c+n'!B20,0),0)</f>
        <v>0</v>
      </c>
      <c r="C20" s="67">
        <f>IF($C$4="Attiecināmās izmaksas",IF('8a+c+n'!$Q20="A",'8a+c+n'!C20,0),0)</f>
        <v>0</v>
      </c>
      <c r="D20" s="67">
        <f>IF($C$4="Attiecināmās izmaksas",IF('8a+c+n'!$Q20="A",'8a+c+n'!D20,0),0)</f>
        <v>0</v>
      </c>
      <c r="E20" s="84"/>
      <c r="F20" s="51"/>
      <c r="G20" s="119"/>
      <c r="H20" s="119">
        <f>IF($C$4="Attiecināmās izmaksas",IF('8a+c+n'!$Q20="A",'8a+c+n'!H20,0),0)</f>
        <v>0</v>
      </c>
      <c r="I20" s="119"/>
      <c r="J20" s="119"/>
      <c r="K20" s="120">
        <f>IF($C$4="Attiecināmās izmaksas",IF('8a+c+n'!$Q20="A",'8a+c+n'!K20,0),0)</f>
        <v>0</v>
      </c>
      <c r="L20" s="51">
        <f>IF($C$4="Attiecināmās izmaksas",IF('8a+c+n'!$Q20="A",'8a+c+n'!L20,0),0)</f>
        <v>0</v>
      </c>
      <c r="M20" s="119">
        <f>IF($C$4="Attiecināmās izmaksas",IF('8a+c+n'!$Q20="A",'8a+c+n'!M20,0),0)</f>
        <v>0</v>
      </c>
      <c r="N20" s="119">
        <f>IF($C$4="Attiecināmās izmaksas",IF('8a+c+n'!$Q20="A",'8a+c+n'!N20,0),0)</f>
        <v>0</v>
      </c>
      <c r="O20" s="119">
        <f>IF($C$4="Attiecināmās izmaksas",IF('8a+c+n'!$Q20="A",'8a+c+n'!O20,0),0)</f>
        <v>0</v>
      </c>
      <c r="P20" s="120">
        <f>IF($C$4="Attiecināmās izmaksas",IF('8a+c+n'!$Q20="A",'8a+c+n'!P20,0),0)</f>
        <v>0</v>
      </c>
    </row>
    <row r="21" spans="1:16" x14ac:dyDescent="0.2">
      <c r="A21" s="51">
        <f>IF(P21=0,0,IF(COUNTBLANK(P21)=1,0,COUNTA($P$14:P21)))</f>
        <v>0</v>
      </c>
      <c r="B21" s="67">
        <f>IF($C$4="Attiecināmās izmaksas",IF('8a+c+n'!$Q21="A",'8a+c+n'!B21,0),0)</f>
        <v>0</v>
      </c>
      <c r="C21" s="67">
        <f>IF($C$4="Attiecināmās izmaksas",IF('8a+c+n'!$Q21="A",'8a+c+n'!C21,0),0)</f>
        <v>0</v>
      </c>
      <c r="D21" s="67">
        <f>IF($C$4="Attiecināmās izmaksas",IF('8a+c+n'!$Q21="A",'8a+c+n'!D21,0),0)</f>
        <v>0</v>
      </c>
      <c r="E21" s="84"/>
      <c r="F21" s="51"/>
      <c r="G21" s="119"/>
      <c r="H21" s="119">
        <f>IF($C$4="Attiecināmās izmaksas",IF('8a+c+n'!$Q21="A",'8a+c+n'!H21,0),0)</f>
        <v>0</v>
      </c>
      <c r="I21" s="119"/>
      <c r="J21" s="119"/>
      <c r="K21" s="120">
        <f>IF($C$4="Attiecināmās izmaksas",IF('8a+c+n'!$Q21="A",'8a+c+n'!K21,0),0)</f>
        <v>0</v>
      </c>
      <c r="L21" s="51">
        <f>IF($C$4="Attiecināmās izmaksas",IF('8a+c+n'!$Q21="A",'8a+c+n'!L21,0),0)</f>
        <v>0</v>
      </c>
      <c r="M21" s="119">
        <f>IF($C$4="Attiecināmās izmaksas",IF('8a+c+n'!$Q21="A",'8a+c+n'!M21,0),0)</f>
        <v>0</v>
      </c>
      <c r="N21" s="119">
        <f>IF($C$4="Attiecināmās izmaksas",IF('8a+c+n'!$Q21="A",'8a+c+n'!N21,0),0)</f>
        <v>0</v>
      </c>
      <c r="O21" s="119">
        <f>IF($C$4="Attiecināmās izmaksas",IF('8a+c+n'!$Q21="A",'8a+c+n'!O21,0),0)</f>
        <v>0</v>
      </c>
      <c r="P21" s="120">
        <f>IF($C$4="Attiecināmās izmaksas",IF('8a+c+n'!$Q21="A",'8a+c+n'!P21,0),0)</f>
        <v>0</v>
      </c>
    </row>
    <row r="22" spans="1:16" ht="12" customHeight="1" thickBot="1" x14ac:dyDescent="0.25">
      <c r="A22" s="317" t="s">
        <v>62</v>
      </c>
      <c r="B22" s="318"/>
      <c r="C22" s="318"/>
      <c r="D22" s="318"/>
      <c r="E22" s="318"/>
      <c r="F22" s="318"/>
      <c r="G22" s="318"/>
      <c r="H22" s="318"/>
      <c r="I22" s="318"/>
      <c r="J22" s="318"/>
      <c r="K22" s="319"/>
      <c r="L22" s="130">
        <f>SUM(L14:L21)</f>
        <v>0</v>
      </c>
      <c r="M22" s="131">
        <f>SUM(M14:M21)</f>
        <v>0</v>
      </c>
      <c r="N22" s="131">
        <f>SUM(N14:N21)</f>
        <v>0</v>
      </c>
      <c r="O22" s="131">
        <f>SUM(O14:O21)</f>
        <v>0</v>
      </c>
      <c r="P22" s="132">
        <f>SUM(P14:P21)</f>
        <v>0</v>
      </c>
    </row>
    <row r="23" spans="1:16" x14ac:dyDescent="0.2">
      <c r="A23" s="16"/>
      <c r="B23" s="16"/>
      <c r="C23" s="16"/>
      <c r="D23" s="16"/>
      <c r="E23" s="16"/>
      <c r="F23" s="16"/>
      <c r="G23" s="16"/>
      <c r="H23" s="16"/>
      <c r="I23" s="16"/>
      <c r="J23" s="16"/>
      <c r="K23" s="16"/>
      <c r="L23" s="16"/>
      <c r="M23" s="16"/>
      <c r="N23" s="16"/>
      <c r="O23" s="16"/>
      <c r="P23" s="16"/>
    </row>
    <row r="24" spans="1:16" x14ac:dyDescent="0.2">
      <c r="A24" s="16"/>
      <c r="B24" s="16"/>
      <c r="C24" s="16"/>
      <c r="D24" s="16"/>
      <c r="E24" s="16"/>
      <c r="F24" s="16"/>
      <c r="G24" s="16"/>
      <c r="H24" s="16"/>
      <c r="I24" s="16"/>
      <c r="J24" s="16"/>
      <c r="K24" s="16"/>
      <c r="L24" s="16"/>
      <c r="M24" s="16"/>
      <c r="N24" s="16"/>
      <c r="O24" s="16"/>
      <c r="P24" s="16"/>
    </row>
    <row r="25" spans="1:16" x14ac:dyDescent="0.2">
      <c r="A25" s="1" t="s">
        <v>14</v>
      </c>
      <c r="B25" s="16"/>
      <c r="C25" s="320" t="str">
        <f>'Kops n'!C35:H35</f>
        <v>Gundega Ābelīte 28.03.2024</v>
      </c>
      <c r="D25" s="320"/>
      <c r="E25" s="320"/>
      <c r="F25" s="320"/>
      <c r="G25" s="320"/>
      <c r="H25" s="320"/>
      <c r="I25" s="16"/>
      <c r="J25" s="16"/>
      <c r="K25" s="16"/>
      <c r="L25" s="16"/>
      <c r="M25" s="16"/>
      <c r="N25" s="16"/>
      <c r="O25" s="16"/>
      <c r="P25" s="16"/>
    </row>
    <row r="26" spans="1:16" x14ac:dyDescent="0.2">
      <c r="A26" s="16"/>
      <c r="B26" s="16"/>
      <c r="C26" s="246" t="s">
        <v>15</v>
      </c>
      <c r="D26" s="246"/>
      <c r="E26" s="246"/>
      <c r="F26" s="246"/>
      <c r="G26" s="246"/>
      <c r="H26" s="24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262" t="str">
        <f>'Kops n'!A38:D38</f>
        <v>Tāme sastādīta 2024. gada 28. martā</v>
      </c>
      <c r="B28" s="263"/>
      <c r="C28" s="263"/>
      <c r="D28" s="263"/>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41</v>
      </c>
      <c r="B30" s="16"/>
      <c r="C30" s="320">
        <f>'Kops n'!C40:H40</f>
        <v>0</v>
      </c>
      <c r="D30" s="320"/>
      <c r="E30" s="320"/>
      <c r="F30" s="320"/>
      <c r="G30" s="320"/>
      <c r="H30" s="320"/>
      <c r="I30" s="16"/>
      <c r="J30" s="16"/>
      <c r="K30" s="16"/>
      <c r="L30" s="16"/>
      <c r="M30" s="16"/>
      <c r="N30" s="16"/>
      <c r="O30" s="16"/>
      <c r="P30" s="16"/>
    </row>
    <row r="31" spans="1:16" x14ac:dyDescent="0.2">
      <c r="A31" s="16"/>
      <c r="B31" s="16"/>
      <c r="C31" s="246" t="s">
        <v>15</v>
      </c>
      <c r="D31" s="246"/>
      <c r="E31" s="246"/>
      <c r="F31" s="246"/>
      <c r="G31" s="246"/>
      <c r="H31" s="24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78" t="s">
        <v>16</v>
      </c>
      <c r="B33" s="42"/>
      <c r="C33" s="85">
        <f>'Kops n'!C43</f>
        <v>0</v>
      </c>
      <c r="D33" s="42"/>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sheetData>
  <mergeCells count="23">
    <mergeCell ref="C2:I2"/>
    <mergeCell ref="C3:I3"/>
    <mergeCell ref="C4:I4"/>
    <mergeCell ref="D5:L5"/>
    <mergeCell ref="D6:L6"/>
    <mergeCell ref="D8:L8"/>
    <mergeCell ref="A9:F9"/>
    <mergeCell ref="J9:M9"/>
    <mergeCell ref="N9:O9"/>
    <mergeCell ref="D7:L7"/>
    <mergeCell ref="C31:H31"/>
    <mergeCell ref="L12:P12"/>
    <mergeCell ref="A22:K22"/>
    <mergeCell ref="C25:H25"/>
    <mergeCell ref="C26:H26"/>
    <mergeCell ref="A28:D28"/>
    <mergeCell ref="C30:H30"/>
    <mergeCell ref="A12:A13"/>
    <mergeCell ref="B12:B13"/>
    <mergeCell ref="C12:C13"/>
    <mergeCell ref="D12:D13"/>
    <mergeCell ref="E12:E13"/>
    <mergeCell ref="F12:K12"/>
  </mergeCells>
  <conditionalFormatting sqref="A22:K22">
    <cfRule type="containsText" dxfId="86" priority="3" operator="containsText" text="Tiešās izmaksas kopā, t. sk. darba devēja sociālais nodoklis __.__% ">
      <formula>NOT(ISERROR(SEARCH("Tiešās izmaksas kopā, t. sk. darba devēja sociālais nodoklis __.__% ",A22)))</formula>
    </cfRule>
  </conditionalFormatting>
  <conditionalFormatting sqref="A14:P21">
    <cfRule type="cellIs" dxfId="85" priority="1" operator="equal">
      <formula>0</formula>
    </cfRule>
  </conditionalFormatting>
  <conditionalFormatting sqref="C2:I2 D5:L8 N9:O9 L22:P22 C25:H25 C30:H30 C33">
    <cfRule type="cellIs" dxfId="84"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34"/>
  <sheetViews>
    <sheetView topLeftCell="A8" workbookViewId="0">
      <selection activeCell="M26" sqref="M2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'8a+c+n'!D1</f>
        <v>8</v>
      </c>
      <c r="E1" s="22"/>
      <c r="F1" s="22"/>
      <c r="G1" s="22"/>
      <c r="H1" s="22"/>
      <c r="I1" s="22"/>
      <c r="J1" s="22"/>
      <c r="N1" s="26"/>
      <c r="O1" s="27"/>
      <c r="P1" s="28"/>
    </row>
    <row r="2" spans="1:16" x14ac:dyDescent="0.2">
      <c r="A2" s="29"/>
      <c r="B2" s="29"/>
      <c r="C2" s="332" t="str">
        <f>'8a+c+n'!C2:I2</f>
        <v>Labiekārtošana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'8a+c+n'!A9</f>
        <v>Tāme sastādīta  2024. gada tirgus cenās, pamatojoties uz AR daļas rasējumiem</v>
      </c>
      <c r="B9" s="329"/>
      <c r="C9" s="329"/>
      <c r="D9" s="329"/>
      <c r="E9" s="329"/>
      <c r="F9" s="329"/>
      <c r="G9" s="31"/>
      <c r="H9" s="31"/>
      <c r="I9" s="31"/>
      <c r="J9" s="330" t="s">
        <v>45</v>
      </c>
      <c r="K9" s="330"/>
      <c r="L9" s="330"/>
      <c r="M9" s="330"/>
      <c r="N9" s="331">
        <f>P22</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izmaksas",IF('8a+c+n'!$Q14="C",'8a+c+n'!B14,0))</f>
        <v>0</v>
      </c>
      <c r="C14" s="23">
        <f>IF($C$4="citu pasākumu izmaksas",IF('8a+c+n'!$Q14="C",'8a+c+n'!C14,0))</f>
        <v>0</v>
      </c>
      <c r="D14" s="23">
        <f>IF($C$4="citu pasākumu izmaksas",IF('8a+c+n'!$Q14="C",'8a+c+n'!D14,0))</f>
        <v>0</v>
      </c>
      <c r="E14" s="45"/>
      <c r="F14" s="63"/>
      <c r="G14" s="117"/>
      <c r="H14" s="117">
        <f>IF($C$4="citu pasākumu izmaksas",IF('8a+c+n'!$Q14="C",'8a+c+n'!H14,0))</f>
        <v>0</v>
      </c>
      <c r="I14" s="117"/>
      <c r="J14" s="117"/>
      <c r="K14" s="118">
        <f>IF($C$4="citu pasākumu izmaksas",IF('8a+c+n'!$Q14="C",'8a+c+n'!K14,0))</f>
        <v>0</v>
      </c>
      <c r="L14" s="81">
        <f>IF($C$4="citu pasākumu izmaksas",IF('8a+c+n'!$Q14="C",'8a+c+n'!L14,0))</f>
        <v>0</v>
      </c>
      <c r="M14" s="117">
        <f>IF($C$4="citu pasākumu izmaksas",IF('8a+c+n'!$Q14="C",'8a+c+n'!M14,0))</f>
        <v>0</v>
      </c>
      <c r="N14" s="117">
        <f>IF($C$4="citu pasākumu izmaksas",IF('8a+c+n'!$Q14="C",'8a+c+n'!N14,0))</f>
        <v>0</v>
      </c>
      <c r="O14" s="117">
        <f>IF($C$4="citu pasākumu izmaksas",IF('8a+c+n'!$Q14="C",'8a+c+n'!O14,0))</f>
        <v>0</v>
      </c>
      <c r="P14" s="118">
        <f>IF($C$4="citu pasākumu izmaksas",IF('8a+c+n'!$Q14="C",'8a+c+n'!P14,0))</f>
        <v>0</v>
      </c>
    </row>
    <row r="15" spans="1:16" x14ac:dyDescent="0.2">
      <c r="A15" s="51">
        <f>IF(P15=0,0,IF(COUNTBLANK(P15)=1,0,COUNTA($P$14:P15)))</f>
        <v>0</v>
      </c>
      <c r="B15" s="24">
        <f>IF($C$4="citu pasākumu izmaksas",IF('8a+c+n'!$Q15="C",'8a+c+n'!B15,0))</f>
        <v>0</v>
      </c>
      <c r="C15" s="24">
        <f>IF($C$4="citu pasākumu izmaksas",IF('8a+c+n'!$Q15="C",'8a+c+n'!C15,0))</f>
        <v>0</v>
      </c>
      <c r="D15" s="24">
        <f>IF($C$4="citu pasākumu izmaksas",IF('8a+c+n'!$Q15="C",'8a+c+n'!D15,0))</f>
        <v>0</v>
      </c>
      <c r="E15" s="46"/>
      <c r="F15" s="65"/>
      <c r="G15" s="119"/>
      <c r="H15" s="119">
        <f>IF($C$4="citu pasākumu izmaksas",IF('8a+c+n'!$Q15="C",'8a+c+n'!H15,0))</f>
        <v>0</v>
      </c>
      <c r="I15" s="119"/>
      <c r="J15" s="119"/>
      <c r="K15" s="120">
        <f>IF($C$4="citu pasākumu izmaksas",IF('8a+c+n'!$Q15="C",'8a+c+n'!K15,0))</f>
        <v>0</v>
      </c>
      <c r="L15" s="82">
        <f>IF($C$4="citu pasākumu izmaksas",IF('8a+c+n'!$Q15="C",'8a+c+n'!L15,0))</f>
        <v>0</v>
      </c>
      <c r="M15" s="119">
        <f>IF($C$4="citu pasākumu izmaksas",IF('8a+c+n'!$Q15="C",'8a+c+n'!M15,0))</f>
        <v>0</v>
      </c>
      <c r="N15" s="119">
        <f>IF($C$4="citu pasākumu izmaksas",IF('8a+c+n'!$Q15="C",'8a+c+n'!N15,0))</f>
        <v>0</v>
      </c>
      <c r="O15" s="119">
        <f>IF($C$4="citu pasākumu izmaksas",IF('8a+c+n'!$Q15="C",'8a+c+n'!O15,0))</f>
        <v>0</v>
      </c>
      <c r="P15" s="120">
        <f>IF($C$4="citu pasākumu izmaksas",IF('8a+c+n'!$Q15="C",'8a+c+n'!P15,0))</f>
        <v>0</v>
      </c>
    </row>
    <row r="16" spans="1:16" x14ac:dyDescent="0.2">
      <c r="A16" s="51">
        <f>IF(P16=0,0,IF(COUNTBLANK(P16)=1,0,COUNTA($P$14:P16)))</f>
        <v>0</v>
      </c>
      <c r="B16" s="24">
        <f>IF($C$4="citu pasākumu izmaksas",IF('8a+c+n'!$Q16="C",'8a+c+n'!B16,0))</f>
        <v>0</v>
      </c>
      <c r="C16" s="24">
        <f>IF($C$4="citu pasākumu izmaksas",IF('8a+c+n'!$Q16="C",'8a+c+n'!C16,0))</f>
        <v>0</v>
      </c>
      <c r="D16" s="24">
        <f>IF($C$4="citu pasākumu izmaksas",IF('8a+c+n'!$Q16="C",'8a+c+n'!D16,0))</f>
        <v>0</v>
      </c>
      <c r="E16" s="46"/>
      <c r="F16" s="65"/>
      <c r="G16" s="119"/>
      <c r="H16" s="119">
        <f>IF($C$4="citu pasākumu izmaksas",IF('8a+c+n'!$Q16="C",'8a+c+n'!H16,0))</f>
        <v>0</v>
      </c>
      <c r="I16" s="119"/>
      <c r="J16" s="119"/>
      <c r="K16" s="120">
        <f>IF($C$4="citu pasākumu izmaksas",IF('8a+c+n'!$Q16="C",'8a+c+n'!K16,0))</f>
        <v>0</v>
      </c>
      <c r="L16" s="82">
        <f>IF($C$4="citu pasākumu izmaksas",IF('8a+c+n'!$Q16="C",'8a+c+n'!L16,0))</f>
        <v>0</v>
      </c>
      <c r="M16" s="119">
        <f>IF($C$4="citu pasākumu izmaksas",IF('8a+c+n'!$Q16="C",'8a+c+n'!M16,0))</f>
        <v>0</v>
      </c>
      <c r="N16" s="119">
        <f>IF($C$4="citu pasākumu izmaksas",IF('8a+c+n'!$Q16="C",'8a+c+n'!N16,0))</f>
        <v>0</v>
      </c>
      <c r="O16" s="119">
        <f>IF($C$4="citu pasākumu izmaksas",IF('8a+c+n'!$Q16="C",'8a+c+n'!O16,0))</f>
        <v>0</v>
      </c>
      <c r="P16" s="120">
        <f>IF($C$4="citu pasākumu izmaksas",IF('8a+c+n'!$Q16="C",'8a+c+n'!P16,0))</f>
        <v>0</v>
      </c>
    </row>
    <row r="17" spans="1:16" x14ac:dyDescent="0.2">
      <c r="A17" s="51">
        <f>IF(P17=0,0,IF(COUNTBLANK(P17)=1,0,COUNTA($P$14:P17)))</f>
        <v>0</v>
      </c>
      <c r="B17" s="24">
        <f>IF($C$4="citu pasākumu izmaksas",IF('8a+c+n'!$Q17="C",'8a+c+n'!B17,0))</f>
        <v>0</v>
      </c>
      <c r="C17" s="24">
        <f>IF($C$4="citu pasākumu izmaksas",IF('8a+c+n'!$Q17="C",'8a+c+n'!C17,0))</f>
        <v>0</v>
      </c>
      <c r="D17" s="24">
        <f>IF($C$4="citu pasākumu izmaksas",IF('8a+c+n'!$Q17="C",'8a+c+n'!D17,0))</f>
        <v>0</v>
      </c>
      <c r="E17" s="46"/>
      <c r="F17" s="65"/>
      <c r="G17" s="119"/>
      <c r="H17" s="119">
        <f>IF($C$4="citu pasākumu izmaksas",IF('8a+c+n'!$Q17="C",'8a+c+n'!H17,0))</f>
        <v>0</v>
      </c>
      <c r="I17" s="119"/>
      <c r="J17" s="119"/>
      <c r="K17" s="120">
        <f>IF($C$4="citu pasākumu izmaksas",IF('8a+c+n'!$Q17="C",'8a+c+n'!K17,0))</f>
        <v>0</v>
      </c>
      <c r="L17" s="82">
        <f>IF($C$4="citu pasākumu izmaksas",IF('8a+c+n'!$Q17="C",'8a+c+n'!L17,0))</f>
        <v>0</v>
      </c>
      <c r="M17" s="119">
        <f>IF($C$4="citu pasākumu izmaksas",IF('8a+c+n'!$Q17="C",'8a+c+n'!M17,0))</f>
        <v>0</v>
      </c>
      <c r="N17" s="119">
        <f>IF($C$4="citu pasākumu izmaksas",IF('8a+c+n'!$Q17="C",'8a+c+n'!N17,0))</f>
        <v>0</v>
      </c>
      <c r="O17" s="119">
        <f>IF($C$4="citu pasākumu izmaksas",IF('8a+c+n'!$Q17="C",'8a+c+n'!O17,0))</f>
        <v>0</v>
      </c>
      <c r="P17" s="120">
        <f>IF($C$4="citu pasākumu izmaksas",IF('8a+c+n'!$Q17="C",'8a+c+n'!P17,0))</f>
        <v>0</v>
      </c>
    </row>
    <row r="18" spans="1:16" x14ac:dyDescent="0.2">
      <c r="A18" s="51">
        <f>IF(P18=0,0,IF(COUNTBLANK(P18)=1,0,COUNTA($P$14:P18)))</f>
        <v>0</v>
      </c>
      <c r="B18" s="24">
        <f>IF($C$4="citu pasākumu izmaksas",IF('8a+c+n'!$Q18="C",'8a+c+n'!B18,0))</f>
        <v>0</v>
      </c>
      <c r="C18" s="24">
        <f>IF($C$4="citu pasākumu izmaksas",IF('8a+c+n'!$Q18="C",'8a+c+n'!C18,0))</f>
        <v>0</v>
      </c>
      <c r="D18" s="24">
        <f>IF($C$4="citu pasākumu izmaksas",IF('8a+c+n'!$Q18="C",'8a+c+n'!D18,0))</f>
        <v>0</v>
      </c>
      <c r="E18" s="46"/>
      <c r="F18" s="65"/>
      <c r="G18" s="119"/>
      <c r="H18" s="119">
        <f>IF($C$4="citu pasākumu izmaksas",IF('8a+c+n'!$Q18="C",'8a+c+n'!H18,0))</f>
        <v>0</v>
      </c>
      <c r="I18" s="119"/>
      <c r="J18" s="119"/>
      <c r="K18" s="120">
        <f>IF($C$4="citu pasākumu izmaksas",IF('8a+c+n'!$Q18="C",'8a+c+n'!K18,0))</f>
        <v>0</v>
      </c>
      <c r="L18" s="82">
        <f>IF($C$4="citu pasākumu izmaksas",IF('8a+c+n'!$Q18="C",'8a+c+n'!L18,0))</f>
        <v>0</v>
      </c>
      <c r="M18" s="119">
        <f>IF($C$4="citu pasākumu izmaksas",IF('8a+c+n'!$Q18="C",'8a+c+n'!M18,0))</f>
        <v>0</v>
      </c>
      <c r="N18" s="119">
        <f>IF($C$4="citu pasākumu izmaksas",IF('8a+c+n'!$Q18="C",'8a+c+n'!N18,0))</f>
        <v>0</v>
      </c>
      <c r="O18" s="119">
        <f>IF($C$4="citu pasākumu izmaksas",IF('8a+c+n'!$Q18="C",'8a+c+n'!O18,0))</f>
        <v>0</v>
      </c>
      <c r="P18" s="120">
        <f>IF($C$4="citu pasākumu izmaksas",IF('8a+c+n'!$Q18="C",'8a+c+n'!P18,0))</f>
        <v>0</v>
      </c>
    </row>
    <row r="19" spans="1:16" ht="20.399999999999999" x14ac:dyDescent="0.2">
      <c r="A19" s="51">
        <f>IF(P19=0,0,IF(COUNTBLANK(P19)=1,0,COUNTA($P$14:P19)))</f>
        <v>0</v>
      </c>
      <c r="B19" s="24" t="str">
        <f>IF($C$4="citu pasākumu izmaksas",IF('8a+c+n'!$Q19="C",'8a+c+n'!B19,0))</f>
        <v>31-00000</v>
      </c>
      <c r="C19" s="24" t="str">
        <f>IF($C$4="citu pasākumu izmaksas",IF('8a+c+n'!$Q19="C",'8a+c+n'!C19,0))</f>
        <v>Zāliena atjaunošana pēc darbu pabeigšanas, t.sk. melnzemes uzbēršana 150mm un zāliena sēšana</v>
      </c>
      <c r="D19" s="24" t="str">
        <f>IF($C$4="citu pasākumu izmaksas",IF('8a+c+n'!$Q19="C",'8a+c+n'!D19,0))</f>
        <v>obj</v>
      </c>
      <c r="E19" s="46"/>
      <c r="F19" s="65"/>
      <c r="G19" s="119"/>
      <c r="H19" s="119">
        <f>IF($C$4="citu pasākumu izmaksas",IF('8a+c+n'!$Q19="C",'8a+c+n'!H19,0))</f>
        <v>0</v>
      </c>
      <c r="I19" s="119"/>
      <c r="J19" s="119"/>
      <c r="K19" s="120">
        <f>IF($C$4="citu pasākumu izmaksas",IF('8a+c+n'!$Q19="C",'8a+c+n'!K19,0))</f>
        <v>0</v>
      </c>
      <c r="L19" s="82">
        <f>IF($C$4="citu pasākumu izmaksas",IF('8a+c+n'!$Q19="C",'8a+c+n'!L19,0))</f>
        <v>0</v>
      </c>
      <c r="M19" s="119">
        <f>IF($C$4="citu pasākumu izmaksas",IF('8a+c+n'!$Q19="C",'8a+c+n'!M19,0))</f>
        <v>0</v>
      </c>
      <c r="N19" s="119">
        <f>IF($C$4="citu pasākumu izmaksas",IF('8a+c+n'!$Q19="C",'8a+c+n'!N19,0))</f>
        <v>0</v>
      </c>
      <c r="O19" s="119">
        <f>IF($C$4="citu pasākumu izmaksas",IF('8a+c+n'!$Q19="C",'8a+c+n'!O19,0))</f>
        <v>0</v>
      </c>
      <c r="P19" s="120">
        <f>IF($C$4="citu pasākumu izmaksas",IF('8a+c+n'!$Q19="C",'8a+c+n'!P19,0))</f>
        <v>0</v>
      </c>
    </row>
    <row r="20" spans="1:16" ht="20.399999999999999" x14ac:dyDescent="0.2">
      <c r="A20" s="51">
        <f>IF(P20=0,0,IF(COUNTBLANK(P20)=1,0,COUNTA($P$14:P20)))</f>
        <v>0</v>
      </c>
      <c r="B20" s="24" t="str">
        <f>IF($C$4="citu pasākumu izmaksas",IF('8a+c+n'!$Q20="C",'8a+c+n'!B20,0))</f>
        <v>31-00000</v>
      </c>
      <c r="C20" s="24" t="str">
        <f>IF($C$4="citu pasākumu izmaksas",IF('8a+c+n'!$Q20="C",'8a+c+n'!C20,0))</f>
        <v>Dalīto aizsargcauruļu uzstādīšana esošiem elektrības un sakaru kabeļiem, atrokot pamatus, l=1500</v>
      </c>
      <c r="D20" s="24" t="str">
        <f>IF($C$4="citu pasākumu izmaksas",IF('8a+c+n'!$Q20="C",'8a+c+n'!D20,0))</f>
        <v>gab</v>
      </c>
      <c r="E20" s="46"/>
      <c r="F20" s="65"/>
      <c r="G20" s="119"/>
      <c r="H20" s="119">
        <f>IF($C$4="citu pasākumu izmaksas",IF('8a+c+n'!$Q20="C",'8a+c+n'!H20,0))</f>
        <v>0</v>
      </c>
      <c r="I20" s="119"/>
      <c r="J20" s="119"/>
      <c r="K20" s="120">
        <f>IF($C$4="citu pasākumu izmaksas",IF('8a+c+n'!$Q20="C",'8a+c+n'!K20,0))</f>
        <v>0</v>
      </c>
      <c r="L20" s="82">
        <f>IF($C$4="citu pasākumu izmaksas",IF('8a+c+n'!$Q20="C",'8a+c+n'!L20,0))</f>
        <v>0</v>
      </c>
      <c r="M20" s="119">
        <f>IF($C$4="citu pasākumu izmaksas",IF('8a+c+n'!$Q20="C",'8a+c+n'!M20,0))</f>
        <v>0</v>
      </c>
      <c r="N20" s="119">
        <f>IF($C$4="citu pasākumu izmaksas",IF('8a+c+n'!$Q20="C",'8a+c+n'!N20,0))</f>
        <v>0</v>
      </c>
      <c r="O20" s="119">
        <f>IF($C$4="citu pasākumu izmaksas",IF('8a+c+n'!$Q20="C",'8a+c+n'!O20,0))</f>
        <v>0</v>
      </c>
      <c r="P20" s="120">
        <f>IF($C$4="citu pasākumu izmaksas",IF('8a+c+n'!$Q20="C",'8a+c+n'!P20,0))</f>
        <v>0</v>
      </c>
    </row>
    <row r="21" spans="1:16" ht="21" thickBot="1" x14ac:dyDescent="0.25">
      <c r="A21" s="51">
        <f>IF(P21=0,0,IF(COUNTBLANK(P21)=1,0,COUNTA($P$14:P21)))</f>
        <v>0</v>
      </c>
      <c r="B21" s="24" t="str">
        <f>IF($C$4="citu pasākumu izmaksas",IF('8a+c+n'!$Q21="C",'8a+c+n'!B21,0))</f>
        <v>13-00000</v>
      </c>
      <c r="C21" s="24" t="str">
        <f>IF($C$4="citu pasākumu izmaksas",IF('8a+c+n'!$Q21="C",'8a+c+n'!C21,0))</f>
        <v>Jaunu puķu dobju uzstādīšana pie ieejas mezgliem</v>
      </c>
      <c r="D21" s="24" t="str">
        <f>IF($C$4="citu pasākumu izmaksas",IF('8a+c+n'!$Q21="C",'8a+c+n'!D21,0))</f>
        <v>kompl</v>
      </c>
      <c r="E21" s="46"/>
      <c r="F21" s="65"/>
      <c r="G21" s="119"/>
      <c r="H21" s="119">
        <f>IF($C$4="citu pasākumu izmaksas",IF('8a+c+n'!$Q21="C",'8a+c+n'!H21,0))</f>
        <v>0</v>
      </c>
      <c r="I21" s="119"/>
      <c r="J21" s="119"/>
      <c r="K21" s="120">
        <f>IF($C$4="citu pasākumu izmaksas",IF('8a+c+n'!$Q21="C",'8a+c+n'!K21,0))</f>
        <v>0</v>
      </c>
      <c r="L21" s="82">
        <f>IF($C$4="citu pasākumu izmaksas",IF('8a+c+n'!$Q21="C",'8a+c+n'!L21,0))</f>
        <v>0</v>
      </c>
      <c r="M21" s="119">
        <f>IF($C$4="citu pasākumu izmaksas",IF('8a+c+n'!$Q21="C",'8a+c+n'!M21,0))</f>
        <v>0</v>
      </c>
      <c r="N21" s="119">
        <f>IF($C$4="citu pasākumu izmaksas",IF('8a+c+n'!$Q21="C",'8a+c+n'!N21,0))</f>
        <v>0</v>
      </c>
      <c r="O21" s="119">
        <f>IF($C$4="citu pasākumu izmaksas",IF('8a+c+n'!$Q21="C",'8a+c+n'!O21,0))</f>
        <v>0</v>
      </c>
      <c r="P21" s="120">
        <f>IF($C$4="citu pasākumu izmaksas",IF('8a+c+n'!$Q21="C",'8a+c+n'!P21,0))</f>
        <v>0</v>
      </c>
    </row>
    <row r="22" spans="1:16" ht="12" customHeight="1" thickBot="1" x14ac:dyDescent="0.25">
      <c r="A22" s="317" t="s">
        <v>62</v>
      </c>
      <c r="B22" s="318"/>
      <c r="C22" s="318"/>
      <c r="D22" s="318"/>
      <c r="E22" s="318"/>
      <c r="F22" s="318"/>
      <c r="G22" s="318"/>
      <c r="H22" s="318"/>
      <c r="I22" s="318"/>
      <c r="J22" s="318"/>
      <c r="K22" s="319"/>
      <c r="L22" s="133">
        <f>SUM(L14:L21)</f>
        <v>0</v>
      </c>
      <c r="M22" s="134">
        <f>SUM(M14:M21)</f>
        <v>0</v>
      </c>
      <c r="N22" s="134">
        <f>SUM(N14:N21)</f>
        <v>0</v>
      </c>
      <c r="O22" s="134">
        <f>SUM(O14:O21)</f>
        <v>0</v>
      </c>
      <c r="P22" s="135">
        <f>SUM(P14:P21)</f>
        <v>0</v>
      </c>
    </row>
    <row r="23" spans="1:16" x14ac:dyDescent="0.2">
      <c r="A23" s="16"/>
      <c r="B23" s="16"/>
      <c r="C23" s="16"/>
      <c r="D23" s="16"/>
      <c r="E23" s="16"/>
      <c r="F23" s="16"/>
      <c r="G23" s="16"/>
      <c r="H23" s="16"/>
      <c r="I23" s="16"/>
      <c r="J23" s="16"/>
      <c r="K23" s="16"/>
      <c r="L23" s="16"/>
      <c r="M23" s="16"/>
      <c r="N23" s="16"/>
      <c r="O23" s="16"/>
      <c r="P23" s="16"/>
    </row>
    <row r="24" spans="1:16" x14ac:dyDescent="0.2">
      <c r="A24" s="16"/>
      <c r="B24" s="16"/>
      <c r="C24" s="16"/>
      <c r="D24" s="16"/>
      <c r="E24" s="16"/>
      <c r="F24" s="16"/>
      <c r="G24" s="16"/>
      <c r="H24" s="16"/>
      <c r="I24" s="16"/>
      <c r="J24" s="16"/>
      <c r="K24" s="16"/>
      <c r="L24" s="16"/>
      <c r="M24" s="16"/>
      <c r="N24" s="16"/>
      <c r="O24" s="16"/>
      <c r="P24" s="16"/>
    </row>
    <row r="25" spans="1:16" x14ac:dyDescent="0.2">
      <c r="A25" s="1" t="s">
        <v>14</v>
      </c>
      <c r="B25" s="16"/>
      <c r="C25" s="320" t="str">
        <f>'Kops c'!C35:H35</f>
        <v>Gundega Ābelīte 28.03.2024</v>
      </c>
      <c r="D25" s="320"/>
      <c r="E25" s="320"/>
      <c r="F25" s="320"/>
      <c r="G25" s="320"/>
      <c r="H25" s="320"/>
      <c r="I25" s="16"/>
      <c r="J25" s="16"/>
      <c r="K25" s="16"/>
      <c r="L25" s="16"/>
      <c r="M25" s="16"/>
      <c r="N25" s="16"/>
      <c r="O25" s="16"/>
      <c r="P25" s="16"/>
    </row>
    <row r="26" spans="1:16" x14ac:dyDescent="0.2">
      <c r="A26" s="16"/>
      <c r="B26" s="16"/>
      <c r="C26" s="246" t="s">
        <v>15</v>
      </c>
      <c r="D26" s="246"/>
      <c r="E26" s="246"/>
      <c r="F26" s="246"/>
      <c r="G26" s="246"/>
      <c r="H26" s="24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262" t="str">
        <f>'Kops n'!A38:D38</f>
        <v>Tāme sastādīta 2024. gada 28. martā</v>
      </c>
      <c r="B28" s="263"/>
      <c r="C28" s="263"/>
      <c r="D28" s="263"/>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41</v>
      </c>
      <c r="B30" s="16"/>
      <c r="C30" s="320">
        <f>'Kops c'!C40:H40</f>
        <v>0</v>
      </c>
      <c r="D30" s="320"/>
      <c r="E30" s="320"/>
      <c r="F30" s="320"/>
      <c r="G30" s="320"/>
      <c r="H30" s="320"/>
      <c r="I30" s="16"/>
      <c r="J30" s="16"/>
      <c r="K30" s="16"/>
      <c r="L30" s="16"/>
      <c r="M30" s="16"/>
      <c r="N30" s="16"/>
      <c r="O30" s="16"/>
      <c r="P30" s="16"/>
    </row>
    <row r="31" spans="1:16" x14ac:dyDescent="0.2">
      <c r="A31" s="16"/>
      <c r="B31" s="16"/>
      <c r="C31" s="246" t="s">
        <v>15</v>
      </c>
      <c r="D31" s="246"/>
      <c r="E31" s="246"/>
      <c r="F31" s="246"/>
      <c r="G31" s="246"/>
      <c r="H31" s="24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78" t="s">
        <v>16</v>
      </c>
      <c r="B33" s="42"/>
      <c r="C33" s="85">
        <f>'Kops c'!C43</f>
        <v>0</v>
      </c>
      <c r="D33" s="42"/>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1:H31"/>
    <mergeCell ref="L12:P12"/>
    <mergeCell ref="A22:K22"/>
    <mergeCell ref="C25:H25"/>
    <mergeCell ref="C26:H26"/>
    <mergeCell ref="A28:D28"/>
    <mergeCell ref="C30:H30"/>
  </mergeCells>
  <conditionalFormatting sqref="A22:K22">
    <cfRule type="containsText" dxfId="83" priority="3" operator="containsText" text="Tiešās izmaksas kopā, t. sk. darba devēja sociālais nodoklis __.__% ">
      <formula>NOT(ISERROR(SEARCH("Tiešās izmaksas kopā, t. sk. darba devēja sociālais nodoklis __.__% ",A22)))</formula>
    </cfRule>
  </conditionalFormatting>
  <conditionalFormatting sqref="A14:P21">
    <cfRule type="cellIs" dxfId="82" priority="1" operator="equal">
      <formula>0</formula>
    </cfRule>
  </conditionalFormatting>
  <conditionalFormatting sqref="C2:I2 D5:L8 N9:O9 L22:P22 C25:H25 C30:H30 C33">
    <cfRule type="cellIs" dxfId="81"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47" t="s">
        <v>1</v>
      </c>
      <c r="C4" s="247"/>
    </row>
    <row r="5" spans="1:3" x14ac:dyDescent="0.2">
      <c r="A5" s="2"/>
      <c r="B5" s="2"/>
      <c r="C5" s="2"/>
    </row>
    <row r="6" spans="1:3" x14ac:dyDescent="0.2">
      <c r="C6" s="4" t="s">
        <v>2</v>
      </c>
    </row>
    <row r="8" spans="1:3" x14ac:dyDescent="0.2">
      <c r="B8" s="248" t="s">
        <v>3</v>
      </c>
      <c r="C8" s="248"/>
    </row>
    <row r="11" spans="1:3" x14ac:dyDescent="0.2">
      <c r="B11" s="2" t="s">
        <v>4</v>
      </c>
    </row>
    <row r="12" spans="1:3" x14ac:dyDescent="0.2">
      <c r="B12" s="55" t="s">
        <v>19</v>
      </c>
    </row>
    <row r="13" spans="1:3" x14ac:dyDescent="0.2">
      <c r="A13" s="4" t="s">
        <v>5</v>
      </c>
      <c r="B13" s="259" t="str">
        <f>'Kopt a '!B13:C13</f>
        <v>Daudzīvokļu dzīvojamā ēka</v>
      </c>
      <c r="C13" s="259"/>
    </row>
    <row r="14" spans="1:3" x14ac:dyDescent="0.2">
      <c r="A14" s="4" t="s">
        <v>6</v>
      </c>
      <c r="B14" s="260" t="str">
        <f>'Kopt a '!B14:C14</f>
        <v>Daudzdzīvokļu dzīvojamās ēkas energoefektivitātes paaugstināšana</v>
      </c>
      <c r="C14" s="260"/>
    </row>
    <row r="15" spans="1:3" x14ac:dyDescent="0.2">
      <c r="A15" s="4" t="s">
        <v>7</v>
      </c>
      <c r="B15" s="260" t="str">
        <f>'Kopt a '!B15:C15</f>
        <v>Kurzemes iela 3, Tukums, Tukuma novads, LV-3101</v>
      </c>
      <c r="C15" s="260"/>
    </row>
    <row r="16" spans="1:3" x14ac:dyDescent="0.2">
      <c r="A16" s="4" t="s">
        <v>8</v>
      </c>
      <c r="B16" s="261" t="str">
        <f>'Kopt a '!B16:C16</f>
        <v>22062023/K-3</v>
      </c>
      <c r="C16" s="261"/>
    </row>
    <row r="17" spans="1:3" ht="10.8" thickBot="1" x14ac:dyDescent="0.25"/>
    <row r="18" spans="1:3" x14ac:dyDescent="0.2">
      <c r="A18" s="5" t="s">
        <v>9</v>
      </c>
      <c r="B18" s="6" t="s">
        <v>10</v>
      </c>
      <c r="C18" s="7" t="s">
        <v>11</v>
      </c>
    </row>
    <row r="19" spans="1:3" x14ac:dyDescent="0.2">
      <c r="A19" s="51">
        <f>'Kopt a+c+n'!A19</f>
        <v>1</v>
      </c>
      <c r="B19" s="77" t="str">
        <f>'Kopt a+c+n'!B19</f>
        <v>Kopsavilkums</v>
      </c>
      <c r="C19" s="105">
        <f>'Kops n'!E30</f>
        <v>0</v>
      </c>
    </row>
    <row r="20" spans="1:3" x14ac:dyDescent="0.2">
      <c r="A20" s="10"/>
      <c r="B20" s="11"/>
      <c r="C20" s="105"/>
    </row>
    <row r="21" spans="1:3" x14ac:dyDescent="0.2">
      <c r="A21" s="8"/>
      <c r="B21" s="9"/>
      <c r="C21" s="105"/>
    </row>
    <row r="22" spans="1:3" x14ac:dyDescent="0.2">
      <c r="A22" s="8"/>
      <c r="B22" s="9"/>
      <c r="C22" s="105"/>
    </row>
    <row r="23" spans="1:3" x14ac:dyDescent="0.2">
      <c r="A23" s="8"/>
      <c r="B23" s="9"/>
      <c r="C23" s="105"/>
    </row>
    <row r="24" spans="1:3" x14ac:dyDescent="0.2">
      <c r="A24" s="8"/>
      <c r="B24" s="9"/>
      <c r="C24" s="105"/>
    </row>
    <row r="25" spans="1:3" ht="10.8" thickBot="1" x14ac:dyDescent="0.25">
      <c r="A25" s="43"/>
      <c r="B25" s="44"/>
      <c r="C25" s="106"/>
    </row>
    <row r="26" spans="1:3" ht="10.8" thickBot="1" x14ac:dyDescent="0.25">
      <c r="A26" s="12"/>
      <c r="B26" s="13" t="s">
        <v>12</v>
      </c>
      <c r="C26" s="107">
        <f>SUM(C19:C25)</f>
        <v>0</v>
      </c>
    </row>
    <row r="27" spans="1:3" ht="10.8" thickBot="1" x14ac:dyDescent="0.25">
      <c r="B27" s="14"/>
      <c r="C27" s="15"/>
    </row>
    <row r="28" spans="1:3" ht="10.8" thickBot="1" x14ac:dyDescent="0.25">
      <c r="A28" s="249" t="s">
        <v>13</v>
      </c>
      <c r="B28" s="250"/>
      <c r="C28" s="108">
        <f>ROUND(C26*21%,2)</f>
        <v>0</v>
      </c>
    </row>
    <row r="31" spans="1:3" x14ac:dyDescent="0.2">
      <c r="A31" s="1" t="s">
        <v>14</v>
      </c>
      <c r="B31" s="255" t="str">
        <f>'Kopt a+c+n'!B31:C31</f>
        <v>Gundega Ābelīte 28.03.2024</v>
      </c>
      <c r="C31" s="255"/>
    </row>
    <row r="32" spans="1:3" x14ac:dyDescent="0.2">
      <c r="B32" s="246" t="s">
        <v>15</v>
      </c>
      <c r="C32" s="246"/>
    </row>
    <row r="34" spans="1:3" x14ac:dyDescent="0.2">
      <c r="A34" s="1" t="s">
        <v>16</v>
      </c>
      <c r="B34" s="74" t="str">
        <f>'Kopt a+c+n'!B34</f>
        <v>Nr.1-00180</v>
      </c>
      <c r="C34" s="16"/>
    </row>
    <row r="35" spans="1:3" x14ac:dyDescent="0.2">
      <c r="A35" s="16"/>
      <c r="B35" s="16"/>
      <c r="C35" s="16"/>
    </row>
    <row r="36" spans="1:3" x14ac:dyDescent="0.2">
      <c r="A36" s="1" t="str">
        <f>'Kopt a+c+n'!A36</f>
        <v>Tāme sastādīta 2024. gada 28. martā</v>
      </c>
    </row>
  </sheetData>
  <mergeCells count="9">
    <mergeCell ref="B4:C4"/>
    <mergeCell ref="B8:C8"/>
    <mergeCell ref="A28:B28"/>
    <mergeCell ref="B31:C31"/>
    <mergeCell ref="B32:C32"/>
    <mergeCell ref="B13:C13"/>
    <mergeCell ref="B14:C14"/>
    <mergeCell ref="B15:C15"/>
    <mergeCell ref="B16:C16"/>
  </mergeCells>
  <conditionalFormatting sqref="A36">
    <cfRule type="cellIs" dxfId="345" priority="6" operator="equal">
      <formula>"Tāme sastādīta 20__. gada __. _________"</formula>
    </cfRule>
  </conditionalFormatting>
  <conditionalFormatting sqref="B13:B16 A19:C19 C26 C28 B31:C31 B34">
    <cfRule type="cellIs" dxfId="344" priority="2" operator="equal">
      <formula>68757.18</formula>
    </cfRule>
  </conditionalFormatting>
  <conditionalFormatting sqref="B13:B16 A19:C19 C26 C28">
    <cfRule type="cellIs" dxfId="343" priority="1" operator="equal">
      <formula>0</formula>
    </cfRule>
  </conditionalFormatting>
  <conditionalFormatting sqref="B34">
    <cfRule type="cellIs" dxfId="342" priority="4" operator="equal">
      <formula>0</formula>
    </cfRule>
  </conditionalFormatting>
  <conditionalFormatting sqref="B31:C31 B34">
    <cfRule type="cellIs" dxfId="341" priority="3" operator="equal">
      <formula>0</formula>
    </cfRule>
  </conditionalFormatting>
  <conditionalFormatting sqref="B31:C31">
    <cfRule type="cellIs" dxfId="340"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2060"/>
  </sheetPr>
  <dimension ref="A1:P34"/>
  <sheetViews>
    <sheetView topLeftCell="A8" workbookViewId="0">
      <selection activeCell="J18" sqref="J1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'8a+c+n'!D1</f>
        <v>8</v>
      </c>
      <c r="E1" s="22"/>
      <c r="F1" s="22"/>
      <c r="G1" s="22"/>
      <c r="H1" s="22"/>
      <c r="I1" s="22"/>
      <c r="J1" s="22"/>
      <c r="N1" s="26"/>
      <c r="O1" s="27"/>
      <c r="P1" s="28"/>
    </row>
    <row r="2" spans="1:16" x14ac:dyDescent="0.2">
      <c r="A2" s="29"/>
      <c r="B2" s="29"/>
      <c r="C2" s="332" t="str">
        <f>'8a+c+n'!C2:I2</f>
        <v>Labiekārtošana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'8a+c+n'!A9</f>
        <v>Tāme sastādīta  2024. gada tirgus cenās, pamatojoties uz AR daļas rasējumiem</v>
      </c>
      <c r="B9" s="329"/>
      <c r="C9" s="329"/>
      <c r="D9" s="329"/>
      <c r="E9" s="329"/>
      <c r="F9" s="329"/>
      <c r="G9" s="31"/>
      <c r="H9" s="31"/>
      <c r="I9" s="31"/>
      <c r="J9" s="330" t="s">
        <v>45</v>
      </c>
      <c r="K9" s="330"/>
      <c r="L9" s="330"/>
      <c r="M9" s="330"/>
      <c r="N9" s="331">
        <f>P22</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izmaksas",IF('8a+c+n'!$Q14="N",'8a+c+n'!B14,0))</f>
        <v>0</v>
      </c>
      <c r="C14" s="23">
        <f>IF($C$4="Neattiecināmās izmaksas",IF('8a+c+n'!$Q14="N",'8a+c+n'!C14,0))</f>
        <v>0</v>
      </c>
      <c r="D14" s="23">
        <f>IF($C$4="Neattiecināmās izmaksas",IF('8a+c+n'!$Q14="N",'8a+c+n'!D14,0))</f>
        <v>0</v>
      </c>
      <c r="E14" s="45"/>
      <c r="F14" s="63"/>
      <c r="G14" s="117"/>
      <c r="H14" s="117">
        <f>IF($C$4="Neattiecināmās izmaksas",IF('8a+c+n'!$Q14="N",'8a+c+n'!H14,0))</f>
        <v>0</v>
      </c>
      <c r="I14" s="117"/>
      <c r="J14" s="117"/>
      <c r="K14" s="118">
        <f>IF($C$4="Neattiecināmās izmaksas",IF('8a+c+n'!$Q14="N",'8a+c+n'!K14,0))</f>
        <v>0</v>
      </c>
      <c r="L14" s="81">
        <f>IF($C$4="Neattiecināmās izmaksas",IF('8a+c+n'!$Q14="N",'8a+c+n'!L14,0))</f>
        <v>0</v>
      </c>
      <c r="M14" s="117">
        <f>IF($C$4="Neattiecināmās izmaksas",IF('8a+c+n'!$Q14="N",'8a+c+n'!M14,0))</f>
        <v>0</v>
      </c>
      <c r="N14" s="117">
        <f>IF($C$4="Neattiecināmās izmaksas",IF('8a+c+n'!$Q14="N",'8a+c+n'!N14,0))</f>
        <v>0</v>
      </c>
      <c r="O14" s="117">
        <f>IF($C$4="Neattiecināmās izmaksas",IF('8a+c+n'!$Q14="N",'8a+c+n'!O14,0))</f>
        <v>0</v>
      </c>
      <c r="P14" s="118">
        <f>IF($C$4="Neattiecināmās izmaksas",IF('8a+c+n'!$Q14="N",'8a+c+n'!P14,0))</f>
        <v>0</v>
      </c>
    </row>
    <row r="15" spans="1:16" x14ac:dyDescent="0.2">
      <c r="A15" s="51">
        <f>IF(P15=0,0,IF(COUNTBLANK(P15)=1,0,COUNTA($P$14:P15)))</f>
        <v>0</v>
      </c>
      <c r="B15" s="24">
        <f>IF($C$4="Neattiecināmās izmaksas",IF('8a+c+n'!$Q15="N",'8a+c+n'!B15,0))</f>
        <v>0</v>
      </c>
      <c r="C15" s="24">
        <f>IF($C$4="Neattiecināmās izmaksas",IF('8a+c+n'!$Q15="N",'8a+c+n'!C15,0))</f>
        <v>0</v>
      </c>
      <c r="D15" s="24">
        <f>IF($C$4="Neattiecināmās izmaksas",IF('8a+c+n'!$Q15="N",'8a+c+n'!D15,0))</f>
        <v>0</v>
      </c>
      <c r="E15" s="46"/>
      <c r="F15" s="65"/>
      <c r="G15" s="119"/>
      <c r="H15" s="119">
        <f>IF($C$4="Neattiecināmās izmaksas",IF('8a+c+n'!$Q15="N",'8a+c+n'!H15,0))</f>
        <v>0</v>
      </c>
      <c r="I15" s="119"/>
      <c r="J15" s="119"/>
      <c r="K15" s="120">
        <f>IF($C$4="Neattiecināmās izmaksas",IF('8a+c+n'!$Q15="N",'8a+c+n'!K15,0))</f>
        <v>0</v>
      </c>
      <c r="L15" s="82">
        <f>IF($C$4="Neattiecināmās izmaksas",IF('8a+c+n'!$Q15="N",'8a+c+n'!L15,0))</f>
        <v>0</v>
      </c>
      <c r="M15" s="119">
        <f>IF($C$4="Neattiecināmās izmaksas",IF('8a+c+n'!$Q15="N",'8a+c+n'!M15,0))</f>
        <v>0</v>
      </c>
      <c r="N15" s="119">
        <f>IF($C$4="Neattiecināmās izmaksas",IF('8a+c+n'!$Q15="N",'8a+c+n'!N15,0))</f>
        <v>0</v>
      </c>
      <c r="O15" s="119">
        <f>IF($C$4="Neattiecināmās izmaksas",IF('8a+c+n'!$Q15="N",'8a+c+n'!O15,0))</f>
        <v>0</v>
      </c>
      <c r="P15" s="120">
        <f>IF($C$4="Neattiecināmās izmaksas",IF('8a+c+n'!$Q15="N",'8a+c+n'!P15,0))</f>
        <v>0</v>
      </c>
    </row>
    <row r="16" spans="1:16" x14ac:dyDescent="0.2">
      <c r="A16" s="51">
        <f>IF(P16=0,0,IF(COUNTBLANK(P16)=1,0,COUNTA($P$14:P16)))</f>
        <v>0</v>
      </c>
      <c r="B16" s="24">
        <f>IF($C$4="Neattiecināmās izmaksas",IF('8a+c+n'!$Q16="N",'8a+c+n'!B16,0))</f>
        <v>0</v>
      </c>
      <c r="C16" s="24">
        <f>IF($C$4="Neattiecināmās izmaksas",IF('8a+c+n'!$Q16="N",'8a+c+n'!C16,0))</f>
        <v>0</v>
      </c>
      <c r="D16" s="24">
        <f>IF($C$4="Neattiecināmās izmaksas",IF('8a+c+n'!$Q16="N",'8a+c+n'!D16,0))</f>
        <v>0</v>
      </c>
      <c r="E16" s="46"/>
      <c r="F16" s="65"/>
      <c r="G16" s="119"/>
      <c r="H16" s="119">
        <f>IF($C$4="Neattiecināmās izmaksas",IF('8a+c+n'!$Q16="N",'8a+c+n'!H16,0))</f>
        <v>0</v>
      </c>
      <c r="I16" s="119"/>
      <c r="J16" s="119"/>
      <c r="K16" s="120">
        <f>IF($C$4="Neattiecināmās izmaksas",IF('8a+c+n'!$Q16="N",'8a+c+n'!K16,0))</f>
        <v>0</v>
      </c>
      <c r="L16" s="82">
        <f>IF($C$4="Neattiecināmās izmaksas",IF('8a+c+n'!$Q16="N",'8a+c+n'!L16,0))</f>
        <v>0</v>
      </c>
      <c r="M16" s="119">
        <f>IF($C$4="Neattiecināmās izmaksas",IF('8a+c+n'!$Q16="N",'8a+c+n'!M16,0))</f>
        <v>0</v>
      </c>
      <c r="N16" s="119">
        <f>IF($C$4="Neattiecināmās izmaksas",IF('8a+c+n'!$Q16="N",'8a+c+n'!N16,0))</f>
        <v>0</v>
      </c>
      <c r="O16" s="119">
        <f>IF($C$4="Neattiecināmās izmaksas",IF('8a+c+n'!$Q16="N",'8a+c+n'!O16,0))</f>
        <v>0</v>
      </c>
      <c r="P16" s="120">
        <f>IF($C$4="Neattiecināmās izmaksas",IF('8a+c+n'!$Q16="N",'8a+c+n'!P16,0))</f>
        <v>0</v>
      </c>
    </row>
    <row r="17" spans="1:16" x14ac:dyDescent="0.2">
      <c r="A17" s="51">
        <f>IF(P17=0,0,IF(COUNTBLANK(P17)=1,0,COUNTA($P$14:P17)))</f>
        <v>0</v>
      </c>
      <c r="B17" s="24">
        <f>IF($C$4="Neattiecināmās izmaksas",IF('8a+c+n'!$Q17="N",'8a+c+n'!B17,0))</f>
        <v>0</v>
      </c>
      <c r="C17" s="24">
        <f>IF($C$4="Neattiecināmās izmaksas",IF('8a+c+n'!$Q17="N",'8a+c+n'!C17,0))</f>
        <v>0</v>
      </c>
      <c r="D17" s="24">
        <f>IF($C$4="Neattiecināmās izmaksas",IF('8a+c+n'!$Q17="N",'8a+c+n'!D17,0))</f>
        <v>0</v>
      </c>
      <c r="E17" s="46"/>
      <c r="F17" s="65"/>
      <c r="G17" s="119"/>
      <c r="H17" s="119">
        <f>IF($C$4="Neattiecināmās izmaksas",IF('8a+c+n'!$Q17="N",'8a+c+n'!H17,0))</f>
        <v>0</v>
      </c>
      <c r="I17" s="119"/>
      <c r="J17" s="119"/>
      <c r="K17" s="120">
        <f>IF($C$4="Neattiecināmās izmaksas",IF('8a+c+n'!$Q17="N",'8a+c+n'!K17,0))</f>
        <v>0</v>
      </c>
      <c r="L17" s="82">
        <f>IF($C$4="Neattiecināmās izmaksas",IF('8a+c+n'!$Q17="N",'8a+c+n'!L17,0))</f>
        <v>0</v>
      </c>
      <c r="M17" s="119">
        <f>IF($C$4="Neattiecināmās izmaksas",IF('8a+c+n'!$Q17="N",'8a+c+n'!M17,0))</f>
        <v>0</v>
      </c>
      <c r="N17" s="119">
        <f>IF($C$4="Neattiecināmās izmaksas",IF('8a+c+n'!$Q17="N",'8a+c+n'!N17,0))</f>
        <v>0</v>
      </c>
      <c r="O17" s="119">
        <f>IF($C$4="Neattiecināmās izmaksas",IF('8a+c+n'!$Q17="N",'8a+c+n'!O17,0))</f>
        <v>0</v>
      </c>
      <c r="P17" s="120">
        <f>IF($C$4="Neattiecināmās izmaksas",IF('8a+c+n'!$Q17="N",'8a+c+n'!P17,0))</f>
        <v>0</v>
      </c>
    </row>
    <row r="18" spans="1:16" x14ac:dyDescent="0.2">
      <c r="A18" s="51">
        <f>IF(P18=0,0,IF(COUNTBLANK(P18)=1,0,COUNTA($P$14:P18)))</f>
        <v>0</v>
      </c>
      <c r="B18" s="24">
        <f>IF($C$4="Neattiecināmās izmaksas",IF('8a+c+n'!$Q18="N",'8a+c+n'!B18,0))</f>
        <v>0</v>
      </c>
      <c r="C18" s="24">
        <f>IF($C$4="Neattiecināmās izmaksas",IF('8a+c+n'!$Q18="N",'8a+c+n'!C18,0))</f>
        <v>0</v>
      </c>
      <c r="D18" s="24">
        <f>IF($C$4="Neattiecināmās izmaksas",IF('8a+c+n'!$Q18="N",'8a+c+n'!D18,0))</f>
        <v>0</v>
      </c>
      <c r="E18" s="46"/>
      <c r="F18" s="65"/>
      <c r="G18" s="119"/>
      <c r="H18" s="119">
        <f>IF($C$4="Neattiecināmās izmaksas",IF('8a+c+n'!$Q18="N",'8a+c+n'!H18,0))</f>
        <v>0</v>
      </c>
      <c r="I18" s="119"/>
      <c r="J18" s="119"/>
      <c r="K18" s="120">
        <f>IF($C$4="Neattiecināmās izmaksas",IF('8a+c+n'!$Q18="N",'8a+c+n'!K18,0))</f>
        <v>0</v>
      </c>
      <c r="L18" s="82">
        <f>IF($C$4="Neattiecināmās izmaksas",IF('8a+c+n'!$Q18="N",'8a+c+n'!L18,0))</f>
        <v>0</v>
      </c>
      <c r="M18" s="119">
        <f>IF($C$4="Neattiecināmās izmaksas",IF('8a+c+n'!$Q18="N",'8a+c+n'!M18,0))</f>
        <v>0</v>
      </c>
      <c r="N18" s="119">
        <f>IF($C$4="Neattiecināmās izmaksas",IF('8a+c+n'!$Q18="N",'8a+c+n'!N18,0))</f>
        <v>0</v>
      </c>
      <c r="O18" s="119">
        <f>IF($C$4="Neattiecināmās izmaksas",IF('8a+c+n'!$Q18="N",'8a+c+n'!O18,0))</f>
        <v>0</v>
      </c>
      <c r="P18" s="120">
        <f>IF($C$4="Neattiecināmās izmaksas",IF('8a+c+n'!$Q18="N",'8a+c+n'!P18,0))</f>
        <v>0</v>
      </c>
    </row>
    <row r="19" spans="1:16" x14ac:dyDescent="0.2">
      <c r="A19" s="51">
        <f>IF(P19=0,0,IF(COUNTBLANK(P19)=1,0,COUNTA($P$14:P19)))</f>
        <v>0</v>
      </c>
      <c r="B19" s="24">
        <f>IF($C$4="Neattiecināmās izmaksas",IF('8a+c+n'!$Q19="N",'8a+c+n'!B19,0))</f>
        <v>0</v>
      </c>
      <c r="C19" s="24">
        <f>IF($C$4="Neattiecināmās izmaksas",IF('8a+c+n'!$Q19="N",'8a+c+n'!C19,0))</f>
        <v>0</v>
      </c>
      <c r="D19" s="24">
        <f>IF($C$4="Neattiecināmās izmaksas",IF('8a+c+n'!$Q19="N",'8a+c+n'!D19,0))</f>
        <v>0</v>
      </c>
      <c r="E19" s="46"/>
      <c r="F19" s="65"/>
      <c r="G19" s="119"/>
      <c r="H19" s="119">
        <f>IF($C$4="Neattiecināmās izmaksas",IF('8a+c+n'!$Q19="N",'8a+c+n'!H19,0))</f>
        <v>0</v>
      </c>
      <c r="I19" s="119"/>
      <c r="J19" s="119"/>
      <c r="K19" s="120">
        <f>IF($C$4="Neattiecināmās izmaksas",IF('8a+c+n'!$Q19="N",'8a+c+n'!K19,0))</f>
        <v>0</v>
      </c>
      <c r="L19" s="82">
        <f>IF($C$4="Neattiecināmās izmaksas",IF('8a+c+n'!$Q19="N",'8a+c+n'!L19,0))</f>
        <v>0</v>
      </c>
      <c r="M19" s="119">
        <f>IF($C$4="Neattiecināmās izmaksas",IF('8a+c+n'!$Q19="N",'8a+c+n'!M19,0))</f>
        <v>0</v>
      </c>
      <c r="N19" s="119">
        <f>IF($C$4="Neattiecināmās izmaksas",IF('8a+c+n'!$Q19="N",'8a+c+n'!N19,0))</f>
        <v>0</v>
      </c>
      <c r="O19" s="119">
        <f>IF($C$4="Neattiecināmās izmaksas",IF('8a+c+n'!$Q19="N",'8a+c+n'!O19,0))</f>
        <v>0</v>
      </c>
      <c r="P19" s="120">
        <f>IF($C$4="Neattiecināmās izmaksas",IF('8a+c+n'!$Q19="N",'8a+c+n'!P19,0))</f>
        <v>0</v>
      </c>
    </row>
    <row r="20" spans="1:16" x14ac:dyDescent="0.2">
      <c r="A20" s="51">
        <f>IF(P20=0,0,IF(COUNTBLANK(P20)=1,0,COUNTA($P$14:P20)))</f>
        <v>0</v>
      </c>
      <c r="B20" s="24">
        <f>IF($C$4="Neattiecināmās izmaksas",IF('8a+c+n'!$Q20="N",'8a+c+n'!B20,0))</f>
        <v>0</v>
      </c>
      <c r="C20" s="24">
        <f>IF($C$4="Neattiecināmās izmaksas",IF('8a+c+n'!$Q20="N",'8a+c+n'!C20,0))</f>
        <v>0</v>
      </c>
      <c r="D20" s="24">
        <f>IF($C$4="Neattiecināmās izmaksas",IF('8a+c+n'!$Q20="N",'8a+c+n'!D20,0))</f>
        <v>0</v>
      </c>
      <c r="E20" s="46"/>
      <c r="F20" s="65"/>
      <c r="G20" s="119"/>
      <c r="H20" s="119">
        <f>IF($C$4="Neattiecināmās izmaksas",IF('8a+c+n'!$Q20="N",'8a+c+n'!H20,0))</f>
        <v>0</v>
      </c>
      <c r="I20" s="119"/>
      <c r="J20" s="119"/>
      <c r="K20" s="120">
        <f>IF($C$4="Neattiecināmās izmaksas",IF('8a+c+n'!$Q20="N",'8a+c+n'!K20,0))</f>
        <v>0</v>
      </c>
      <c r="L20" s="82">
        <f>IF($C$4="Neattiecināmās izmaksas",IF('8a+c+n'!$Q20="N",'8a+c+n'!L20,0))</f>
        <v>0</v>
      </c>
      <c r="M20" s="119">
        <f>IF($C$4="Neattiecināmās izmaksas",IF('8a+c+n'!$Q20="N",'8a+c+n'!M20,0))</f>
        <v>0</v>
      </c>
      <c r="N20" s="119">
        <f>IF($C$4="Neattiecināmās izmaksas",IF('8a+c+n'!$Q20="N",'8a+c+n'!N20,0))</f>
        <v>0</v>
      </c>
      <c r="O20" s="119">
        <f>IF($C$4="Neattiecināmās izmaksas",IF('8a+c+n'!$Q20="N",'8a+c+n'!O20,0))</f>
        <v>0</v>
      </c>
      <c r="P20" s="120">
        <f>IF($C$4="Neattiecināmās izmaksas",IF('8a+c+n'!$Q20="N",'8a+c+n'!P20,0))</f>
        <v>0</v>
      </c>
    </row>
    <row r="21" spans="1:16" ht="10.8" thickBot="1" x14ac:dyDescent="0.25">
      <c r="A21" s="51">
        <f>IF(P21=0,0,IF(COUNTBLANK(P21)=1,0,COUNTA($P$14:P21)))</f>
        <v>0</v>
      </c>
      <c r="B21" s="24">
        <f>IF($C$4="Neattiecināmās izmaksas",IF('8a+c+n'!$Q21="N",'8a+c+n'!B21,0))</f>
        <v>0</v>
      </c>
      <c r="C21" s="24">
        <f>IF($C$4="Neattiecināmās izmaksas",IF('8a+c+n'!$Q21="N",'8a+c+n'!C21,0))</f>
        <v>0</v>
      </c>
      <c r="D21" s="24">
        <f>IF($C$4="Neattiecināmās izmaksas",IF('8a+c+n'!$Q21="N",'8a+c+n'!D21,0))</f>
        <v>0</v>
      </c>
      <c r="E21" s="46"/>
      <c r="F21" s="65"/>
      <c r="G21" s="119"/>
      <c r="H21" s="119">
        <f>IF($C$4="Neattiecināmās izmaksas",IF('8a+c+n'!$Q21="N",'8a+c+n'!H21,0))</f>
        <v>0</v>
      </c>
      <c r="I21" s="119"/>
      <c r="J21" s="119"/>
      <c r="K21" s="120">
        <f>IF($C$4="Neattiecināmās izmaksas",IF('8a+c+n'!$Q21="N",'8a+c+n'!K21,0))</f>
        <v>0</v>
      </c>
      <c r="L21" s="82">
        <f>IF($C$4="Neattiecināmās izmaksas",IF('8a+c+n'!$Q21="N",'8a+c+n'!L21,0))</f>
        <v>0</v>
      </c>
      <c r="M21" s="119">
        <f>IF($C$4="Neattiecināmās izmaksas",IF('8a+c+n'!$Q21="N",'8a+c+n'!M21,0))</f>
        <v>0</v>
      </c>
      <c r="N21" s="119">
        <f>IF($C$4="Neattiecināmās izmaksas",IF('8a+c+n'!$Q21="N",'8a+c+n'!N21,0))</f>
        <v>0</v>
      </c>
      <c r="O21" s="119">
        <f>IF($C$4="Neattiecināmās izmaksas",IF('8a+c+n'!$Q21="N",'8a+c+n'!O21,0))</f>
        <v>0</v>
      </c>
      <c r="P21" s="120">
        <f>IF($C$4="Neattiecināmās izmaksas",IF('8a+c+n'!$Q21="N",'8a+c+n'!P21,0))</f>
        <v>0</v>
      </c>
    </row>
    <row r="22" spans="1:16" ht="12" customHeight="1" thickBot="1" x14ac:dyDescent="0.25">
      <c r="A22" s="317" t="s">
        <v>62</v>
      </c>
      <c r="B22" s="318"/>
      <c r="C22" s="318"/>
      <c r="D22" s="318"/>
      <c r="E22" s="318"/>
      <c r="F22" s="318"/>
      <c r="G22" s="318"/>
      <c r="H22" s="318"/>
      <c r="I22" s="318"/>
      <c r="J22" s="318"/>
      <c r="K22" s="319"/>
      <c r="L22" s="133">
        <f>SUM(L14:L21)</f>
        <v>0</v>
      </c>
      <c r="M22" s="134">
        <f>SUM(M14:M21)</f>
        <v>0</v>
      </c>
      <c r="N22" s="134">
        <f>SUM(N14:N21)</f>
        <v>0</v>
      </c>
      <c r="O22" s="134">
        <f>SUM(O14:O21)</f>
        <v>0</v>
      </c>
      <c r="P22" s="135">
        <f>SUM(P14:P21)</f>
        <v>0</v>
      </c>
    </row>
    <row r="23" spans="1:16" x14ac:dyDescent="0.2">
      <c r="A23" s="16"/>
      <c r="B23" s="16"/>
      <c r="C23" s="16"/>
      <c r="D23" s="16"/>
      <c r="E23" s="16"/>
      <c r="F23" s="16"/>
      <c r="G23" s="16"/>
      <c r="H23" s="16"/>
      <c r="I23" s="16"/>
      <c r="J23" s="16"/>
      <c r="K23" s="16"/>
      <c r="L23" s="16"/>
      <c r="M23" s="16"/>
      <c r="N23" s="16"/>
      <c r="O23" s="16"/>
      <c r="P23" s="16"/>
    </row>
    <row r="24" spans="1:16" x14ac:dyDescent="0.2">
      <c r="A24" s="16"/>
      <c r="B24" s="16"/>
      <c r="C24" s="16"/>
      <c r="D24" s="16"/>
      <c r="E24" s="16"/>
      <c r="F24" s="16"/>
      <c r="G24" s="16"/>
      <c r="H24" s="16"/>
      <c r="I24" s="16"/>
      <c r="J24" s="16"/>
      <c r="K24" s="16"/>
      <c r="L24" s="16"/>
      <c r="M24" s="16"/>
      <c r="N24" s="16"/>
      <c r="O24" s="16"/>
      <c r="P24" s="16"/>
    </row>
    <row r="25" spans="1:16" x14ac:dyDescent="0.2">
      <c r="A25" s="1" t="s">
        <v>14</v>
      </c>
      <c r="B25" s="16"/>
      <c r="C25" s="320" t="str">
        <f>'Kops n'!C35:H35</f>
        <v>Gundega Ābelīte 28.03.2024</v>
      </c>
      <c r="D25" s="320"/>
      <c r="E25" s="320"/>
      <c r="F25" s="320"/>
      <c r="G25" s="320"/>
      <c r="H25" s="320"/>
      <c r="I25" s="16"/>
      <c r="J25" s="16"/>
      <c r="K25" s="16"/>
      <c r="L25" s="16"/>
      <c r="M25" s="16"/>
      <c r="N25" s="16"/>
      <c r="O25" s="16"/>
      <c r="P25" s="16"/>
    </row>
    <row r="26" spans="1:16" x14ac:dyDescent="0.2">
      <c r="A26" s="16"/>
      <c r="B26" s="16"/>
      <c r="C26" s="246" t="s">
        <v>15</v>
      </c>
      <c r="D26" s="246"/>
      <c r="E26" s="246"/>
      <c r="F26" s="246"/>
      <c r="G26" s="246"/>
      <c r="H26" s="24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262" t="str">
        <f>'Kops n'!A38:D38</f>
        <v>Tāme sastādīta 2024. gada 28. martā</v>
      </c>
      <c r="B28" s="263"/>
      <c r="C28" s="263"/>
      <c r="D28" s="263"/>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41</v>
      </c>
      <c r="B30" s="16"/>
      <c r="C30" s="320">
        <f>'Kops n'!C40:H40</f>
        <v>0</v>
      </c>
      <c r="D30" s="320"/>
      <c r="E30" s="320"/>
      <c r="F30" s="320"/>
      <c r="G30" s="320"/>
      <c r="H30" s="320"/>
      <c r="I30" s="16"/>
      <c r="J30" s="16"/>
      <c r="K30" s="16"/>
      <c r="L30" s="16"/>
      <c r="M30" s="16"/>
      <c r="N30" s="16"/>
      <c r="O30" s="16"/>
      <c r="P30" s="16"/>
    </row>
    <row r="31" spans="1:16" x14ac:dyDescent="0.2">
      <c r="A31" s="16"/>
      <c r="B31" s="16"/>
      <c r="C31" s="246" t="s">
        <v>15</v>
      </c>
      <c r="D31" s="246"/>
      <c r="E31" s="246"/>
      <c r="F31" s="246"/>
      <c r="G31" s="246"/>
      <c r="H31" s="24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78" t="s">
        <v>16</v>
      </c>
      <c r="B33" s="42"/>
      <c r="C33" s="85">
        <f>'Kops n'!C43</f>
        <v>0</v>
      </c>
      <c r="D33" s="42"/>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sheetData>
  <mergeCells count="23">
    <mergeCell ref="C2:I2"/>
    <mergeCell ref="C3:I3"/>
    <mergeCell ref="C4:I4"/>
    <mergeCell ref="D5:L5"/>
    <mergeCell ref="D6:L6"/>
    <mergeCell ref="D8:L8"/>
    <mergeCell ref="A9:F9"/>
    <mergeCell ref="J9:M9"/>
    <mergeCell ref="N9:O9"/>
    <mergeCell ref="D7:L7"/>
    <mergeCell ref="C31:H31"/>
    <mergeCell ref="L12:P12"/>
    <mergeCell ref="A22:K22"/>
    <mergeCell ref="C25:H25"/>
    <mergeCell ref="C26:H26"/>
    <mergeCell ref="A28:D28"/>
    <mergeCell ref="C30:H30"/>
    <mergeCell ref="A12:A13"/>
    <mergeCell ref="B12:B13"/>
    <mergeCell ref="C12:C13"/>
    <mergeCell ref="D12:D13"/>
    <mergeCell ref="E12:E13"/>
    <mergeCell ref="F12:K12"/>
  </mergeCells>
  <conditionalFormatting sqref="A22:K22">
    <cfRule type="containsText" dxfId="80" priority="3" operator="containsText" text="Tiešās izmaksas kopā, t. sk. darba devēja sociālais nodoklis __.__% ">
      <formula>NOT(ISERROR(SEARCH("Tiešās izmaksas kopā, t. sk. darba devēja sociālais nodoklis __.__% ",A22)))</formula>
    </cfRule>
  </conditionalFormatting>
  <conditionalFormatting sqref="A14:P21">
    <cfRule type="cellIs" dxfId="79" priority="1" operator="equal">
      <formula>0</formula>
    </cfRule>
  </conditionalFormatting>
  <conditionalFormatting sqref="C2:I2 D5:L8 N9:O9 L22:P22 C25:H25 C30:H30 C33">
    <cfRule type="cellIs" dxfId="78"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7030A0"/>
  </sheetPr>
  <dimension ref="A1:Q79"/>
  <sheetViews>
    <sheetView workbookViewId="0">
      <selection activeCell="I15" sqref="I15:J66"/>
    </sheetView>
  </sheetViews>
  <sheetFormatPr defaultColWidth="9.109375" defaultRowHeight="10.199999999999999" x14ac:dyDescent="0.2"/>
  <cols>
    <col min="1" max="1" width="4.5546875" style="1" customWidth="1"/>
    <col min="2" max="2" width="6.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9</v>
      </c>
      <c r="E1" s="22"/>
      <c r="F1" s="22"/>
      <c r="G1" s="22"/>
      <c r="H1" s="22"/>
      <c r="I1" s="22"/>
      <c r="J1" s="22"/>
      <c r="N1" s="26"/>
      <c r="O1" s="27"/>
      <c r="P1" s="28"/>
    </row>
    <row r="2" spans="1:17" x14ac:dyDescent="0.2">
      <c r="A2" s="29"/>
      <c r="B2" s="29"/>
      <c r="C2" s="332" t="s">
        <v>252</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362</v>
      </c>
      <c r="B9" s="329"/>
      <c r="C9" s="329"/>
      <c r="D9" s="329"/>
      <c r="E9" s="329"/>
      <c r="F9" s="329"/>
      <c r="G9" s="31"/>
      <c r="H9" s="31"/>
      <c r="I9" s="31"/>
      <c r="J9" s="330" t="s">
        <v>45</v>
      </c>
      <c r="K9" s="330"/>
      <c r="L9" s="330"/>
      <c r="M9" s="330"/>
      <c r="N9" s="331">
        <f>P67</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35"/>
      <c r="B13" s="336"/>
      <c r="C13" s="337"/>
      <c r="D13" s="338"/>
      <c r="E13" s="339"/>
      <c r="F13" s="53" t="s">
        <v>55</v>
      </c>
      <c r="G13" s="56" t="s">
        <v>56</v>
      </c>
      <c r="H13" s="56" t="s">
        <v>57</v>
      </c>
      <c r="I13" s="56" t="s">
        <v>58</v>
      </c>
      <c r="J13" s="56" t="s">
        <v>59</v>
      </c>
      <c r="K13" s="58" t="s">
        <v>60</v>
      </c>
      <c r="L13" s="53" t="s">
        <v>55</v>
      </c>
      <c r="M13" s="56" t="s">
        <v>57</v>
      </c>
      <c r="N13" s="56" t="s">
        <v>58</v>
      </c>
      <c r="O13" s="56" t="s">
        <v>59</v>
      </c>
      <c r="P13" s="59" t="s">
        <v>60</v>
      </c>
      <c r="Q13" s="60" t="s">
        <v>61</v>
      </c>
    </row>
    <row r="14" spans="1:17" ht="13.2" x14ac:dyDescent="0.2">
      <c r="A14" s="215"/>
      <c r="B14" s="216"/>
      <c r="C14" s="217" t="s">
        <v>253</v>
      </c>
      <c r="D14" s="218"/>
      <c r="E14" s="219"/>
      <c r="F14" s="71"/>
      <c r="G14" s="109"/>
      <c r="H14" s="109">
        <f>F14*G14</f>
        <v>0</v>
      </c>
      <c r="I14" s="109"/>
      <c r="J14" s="109"/>
      <c r="K14" s="114">
        <f>SUM(H14:J14)</f>
        <v>0</v>
      </c>
      <c r="L14" s="71">
        <f>E14*F14</f>
        <v>0</v>
      </c>
      <c r="M14" s="109">
        <f>H14*E14</f>
        <v>0</v>
      </c>
      <c r="N14" s="109">
        <f>I14*E14</f>
        <v>0</v>
      </c>
      <c r="O14" s="109">
        <f>J14*E14</f>
        <v>0</v>
      </c>
      <c r="P14" s="114">
        <f>SUM(M14:O14)</f>
        <v>0</v>
      </c>
      <c r="Q14" s="57"/>
    </row>
    <row r="15" spans="1:17" ht="22.5" customHeight="1" x14ac:dyDescent="0.2">
      <c r="A15" s="183">
        <v>1</v>
      </c>
      <c r="B15" s="178" t="s">
        <v>256</v>
      </c>
      <c r="C15" s="140" t="s">
        <v>254</v>
      </c>
      <c r="D15" s="141" t="s">
        <v>228</v>
      </c>
      <c r="E15" s="184">
        <v>5</v>
      </c>
      <c r="F15" s="41"/>
      <c r="G15" s="111"/>
      <c r="H15" s="111">
        <f>F15*G15</f>
        <v>0</v>
      </c>
      <c r="I15" s="111"/>
      <c r="J15" s="111"/>
      <c r="K15" s="115">
        <f t="shared" ref="K15:K66" si="0">SUM(H15:J15)</f>
        <v>0</v>
      </c>
      <c r="L15" s="41">
        <f t="shared" ref="L15:L66" si="1">E15*F15</f>
        <v>0</v>
      </c>
      <c r="M15" s="111">
        <f t="shared" ref="M15:M66" si="2">H15*E15</f>
        <v>0</v>
      </c>
      <c r="N15" s="111">
        <f t="shared" ref="N15:N66" si="3">I15*E15</f>
        <v>0</v>
      </c>
      <c r="O15" s="111">
        <f t="shared" ref="O15:O66" si="4">J15*E15</f>
        <v>0</v>
      </c>
      <c r="P15" s="115">
        <f t="shared" ref="P15:P66" si="5">SUM(M15:O15)</f>
        <v>0</v>
      </c>
      <c r="Q15" s="61" t="s">
        <v>46</v>
      </c>
    </row>
    <row r="16" spans="1:17" ht="20.399999999999999" x14ac:dyDescent="0.2">
      <c r="A16" s="183">
        <v>2</v>
      </c>
      <c r="B16" s="178" t="s">
        <v>256</v>
      </c>
      <c r="C16" s="140" t="s">
        <v>255</v>
      </c>
      <c r="D16" s="141" t="s">
        <v>228</v>
      </c>
      <c r="E16" s="184">
        <v>8</v>
      </c>
      <c r="F16" s="41"/>
      <c r="G16" s="111"/>
      <c r="H16" s="111">
        <f t="shared" ref="H16:H66" si="6">F16*G16</f>
        <v>0</v>
      </c>
      <c r="I16" s="111"/>
      <c r="J16" s="111"/>
      <c r="K16" s="115">
        <f t="shared" si="0"/>
        <v>0</v>
      </c>
      <c r="L16" s="41">
        <f t="shared" si="1"/>
        <v>0</v>
      </c>
      <c r="M16" s="111">
        <f t="shared" si="2"/>
        <v>0</v>
      </c>
      <c r="N16" s="111">
        <f t="shared" si="3"/>
        <v>0</v>
      </c>
      <c r="O16" s="111">
        <f t="shared" si="4"/>
        <v>0</v>
      </c>
      <c r="P16" s="115">
        <f t="shared" si="5"/>
        <v>0</v>
      </c>
      <c r="Q16" s="61" t="s">
        <v>46</v>
      </c>
    </row>
    <row r="17" spans="1:17" ht="22.5" customHeight="1" x14ac:dyDescent="0.2">
      <c r="A17" s="183">
        <v>3</v>
      </c>
      <c r="B17" s="178" t="s">
        <v>256</v>
      </c>
      <c r="C17" s="140" t="s">
        <v>257</v>
      </c>
      <c r="D17" s="141" t="s">
        <v>228</v>
      </c>
      <c r="E17" s="184">
        <v>50</v>
      </c>
      <c r="F17" s="41"/>
      <c r="G17" s="111"/>
      <c r="H17" s="111">
        <f t="shared" si="6"/>
        <v>0</v>
      </c>
      <c r="I17" s="111"/>
      <c r="J17" s="111"/>
      <c r="K17" s="115">
        <f t="shared" si="0"/>
        <v>0</v>
      </c>
      <c r="L17" s="41">
        <f t="shared" si="1"/>
        <v>0</v>
      </c>
      <c r="M17" s="111">
        <f t="shared" si="2"/>
        <v>0</v>
      </c>
      <c r="N17" s="111">
        <f t="shared" si="3"/>
        <v>0</v>
      </c>
      <c r="O17" s="111">
        <f t="shared" si="4"/>
        <v>0</v>
      </c>
      <c r="P17" s="115">
        <f t="shared" si="5"/>
        <v>0</v>
      </c>
      <c r="Q17" s="61" t="s">
        <v>46</v>
      </c>
    </row>
    <row r="18" spans="1:17" ht="20.399999999999999" x14ac:dyDescent="0.2">
      <c r="A18" s="183">
        <v>4</v>
      </c>
      <c r="B18" s="178" t="s">
        <v>256</v>
      </c>
      <c r="C18" s="140" t="s">
        <v>258</v>
      </c>
      <c r="D18" s="141" t="s">
        <v>228</v>
      </c>
      <c r="E18" s="184">
        <v>17</v>
      </c>
      <c r="F18" s="41"/>
      <c r="G18" s="111"/>
      <c r="H18" s="111">
        <f t="shared" si="6"/>
        <v>0</v>
      </c>
      <c r="I18" s="111"/>
      <c r="J18" s="111"/>
      <c r="K18" s="115">
        <f t="shared" si="0"/>
        <v>0</v>
      </c>
      <c r="L18" s="41">
        <f t="shared" si="1"/>
        <v>0</v>
      </c>
      <c r="M18" s="111">
        <f t="shared" si="2"/>
        <v>0</v>
      </c>
      <c r="N18" s="111">
        <f t="shared" si="3"/>
        <v>0</v>
      </c>
      <c r="O18" s="111">
        <f t="shared" si="4"/>
        <v>0</v>
      </c>
      <c r="P18" s="115">
        <f t="shared" si="5"/>
        <v>0</v>
      </c>
      <c r="Q18" s="61" t="s">
        <v>46</v>
      </c>
    </row>
    <row r="19" spans="1:17" ht="20.399999999999999" x14ac:dyDescent="0.2">
      <c r="A19" s="183">
        <v>5</v>
      </c>
      <c r="B19" s="178" t="s">
        <v>256</v>
      </c>
      <c r="C19" s="140" t="s">
        <v>259</v>
      </c>
      <c r="D19" s="141" t="s">
        <v>228</v>
      </c>
      <c r="E19" s="184">
        <v>66</v>
      </c>
      <c r="F19" s="41"/>
      <c r="G19" s="111"/>
      <c r="H19" s="111">
        <f t="shared" si="6"/>
        <v>0</v>
      </c>
      <c r="I19" s="111"/>
      <c r="J19" s="111"/>
      <c r="K19" s="115">
        <f t="shared" si="0"/>
        <v>0</v>
      </c>
      <c r="L19" s="41">
        <f t="shared" si="1"/>
        <v>0</v>
      </c>
      <c r="M19" s="111">
        <f t="shared" si="2"/>
        <v>0</v>
      </c>
      <c r="N19" s="111">
        <f>I19*E19</f>
        <v>0</v>
      </c>
      <c r="O19" s="111">
        <f>J19*E19</f>
        <v>0</v>
      </c>
      <c r="P19" s="115">
        <f t="shared" si="5"/>
        <v>0</v>
      </c>
      <c r="Q19" s="61" t="s">
        <v>46</v>
      </c>
    </row>
    <row r="20" spans="1:17" ht="20.399999999999999" x14ac:dyDescent="0.2">
      <c r="A20" s="183">
        <v>6</v>
      </c>
      <c r="B20" s="178" t="s">
        <v>256</v>
      </c>
      <c r="C20" s="140" t="s">
        <v>260</v>
      </c>
      <c r="D20" s="141" t="s">
        <v>228</v>
      </c>
      <c r="E20" s="184">
        <v>79</v>
      </c>
      <c r="F20" s="41"/>
      <c r="G20" s="111"/>
      <c r="H20" s="111">
        <f t="shared" si="6"/>
        <v>0</v>
      </c>
      <c r="I20" s="111"/>
      <c r="J20" s="111"/>
      <c r="K20" s="115">
        <f>SUM(H20:J20)</f>
        <v>0</v>
      </c>
      <c r="L20" s="41">
        <f t="shared" si="1"/>
        <v>0</v>
      </c>
      <c r="M20" s="111">
        <f t="shared" si="2"/>
        <v>0</v>
      </c>
      <c r="N20" s="111">
        <f>I20*E20</f>
        <v>0</v>
      </c>
      <c r="O20" s="111">
        <f>J20*E20</f>
        <v>0</v>
      </c>
      <c r="P20" s="115">
        <f t="shared" si="5"/>
        <v>0</v>
      </c>
      <c r="Q20" s="61" t="s">
        <v>46</v>
      </c>
    </row>
    <row r="21" spans="1:17" x14ac:dyDescent="0.2">
      <c r="A21" s="183">
        <v>7</v>
      </c>
      <c r="B21" s="178" t="s">
        <v>256</v>
      </c>
      <c r="C21" s="140" t="s">
        <v>261</v>
      </c>
      <c r="D21" s="141" t="s">
        <v>228</v>
      </c>
      <c r="E21" s="184">
        <v>225</v>
      </c>
      <c r="F21" s="41"/>
      <c r="G21" s="111"/>
      <c r="H21" s="111">
        <f t="shared" si="6"/>
        <v>0</v>
      </c>
      <c r="I21" s="111"/>
      <c r="J21" s="111"/>
      <c r="K21" s="115">
        <f t="shared" si="0"/>
        <v>0</v>
      </c>
      <c r="L21" s="41">
        <f t="shared" si="1"/>
        <v>0</v>
      </c>
      <c r="M21" s="111">
        <f t="shared" si="2"/>
        <v>0</v>
      </c>
      <c r="N21" s="111">
        <f t="shared" si="3"/>
        <v>0</v>
      </c>
      <c r="O21" s="111">
        <f t="shared" si="4"/>
        <v>0</v>
      </c>
      <c r="P21" s="115">
        <f t="shared" si="5"/>
        <v>0</v>
      </c>
      <c r="Q21" s="61" t="s">
        <v>46</v>
      </c>
    </row>
    <row r="22" spans="1:17" ht="20.399999999999999" x14ac:dyDescent="0.2">
      <c r="A22" s="183">
        <v>8</v>
      </c>
      <c r="B22" s="178" t="s">
        <v>256</v>
      </c>
      <c r="C22" s="140" t="s">
        <v>262</v>
      </c>
      <c r="D22" s="141" t="s">
        <v>228</v>
      </c>
      <c r="E22" s="184">
        <v>220</v>
      </c>
      <c r="F22" s="41"/>
      <c r="G22" s="111"/>
      <c r="H22" s="111">
        <f t="shared" si="6"/>
        <v>0</v>
      </c>
      <c r="I22" s="111"/>
      <c r="J22" s="111"/>
      <c r="K22" s="115">
        <f t="shared" si="0"/>
        <v>0</v>
      </c>
      <c r="L22" s="41">
        <f t="shared" si="1"/>
        <v>0</v>
      </c>
      <c r="M22" s="111">
        <f t="shared" si="2"/>
        <v>0</v>
      </c>
      <c r="N22" s="111">
        <f t="shared" si="3"/>
        <v>0</v>
      </c>
      <c r="O22" s="111">
        <f t="shared" si="4"/>
        <v>0</v>
      </c>
      <c r="P22" s="115">
        <f t="shared" si="5"/>
        <v>0</v>
      </c>
      <c r="Q22" s="61" t="s">
        <v>46</v>
      </c>
    </row>
    <row r="23" spans="1:17" x14ac:dyDescent="0.2">
      <c r="A23" s="183">
        <v>9</v>
      </c>
      <c r="B23" s="178" t="s">
        <v>256</v>
      </c>
      <c r="C23" s="140" t="s">
        <v>263</v>
      </c>
      <c r="D23" s="141" t="s">
        <v>228</v>
      </c>
      <c r="E23" s="184">
        <v>5</v>
      </c>
      <c r="F23" s="41"/>
      <c r="G23" s="111"/>
      <c r="H23" s="111">
        <f t="shared" si="6"/>
        <v>0</v>
      </c>
      <c r="I23" s="111"/>
      <c r="J23" s="111"/>
      <c r="K23" s="115">
        <f t="shared" si="0"/>
        <v>0</v>
      </c>
      <c r="L23" s="41">
        <f t="shared" si="1"/>
        <v>0</v>
      </c>
      <c r="M23" s="111">
        <f t="shared" si="2"/>
        <v>0</v>
      </c>
      <c r="N23" s="111">
        <f t="shared" si="3"/>
        <v>0</v>
      </c>
      <c r="O23" s="111">
        <f t="shared" si="4"/>
        <v>0</v>
      </c>
      <c r="P23" s="115">
        <f t="shared" si="5"/>
        <v>0</v>
      </c>
      <c r="Q23" s="61" t="s">
        <v>46</v>
      </c>
    </row>
    <row r="24" spans="1:17" x14ac:dyDescent="0.2">
      <c r="A24" s="183">
        <v>10</v>
      </c>
      <c r="B24" s="178" t="s">
        <v>256</v>
      </c>
      <c r="C24" s="140" t="s">
        <v>264</v>
      </c>
      <c r="D24" s="141" t="s">
        <v>228</v>
      </c>
      <c r="E24" s="184">
        <v>225</v>
      </c>
      <c r="F24" s="41"/>
      <c r="G24" s="111"/>
      <c r="H24" s="111">
        <f t="shared" si="6"/>
        <v>0</v>
      </c>
      <c r="I24" s="111"/>
      <c r="J24" s="111"/>
      <c r="K24" s="115">
        <f t="shared" si="0"/>
        <v>0</v>
      </c>
      <c r="L24" s="41">
        <f t="shared" si="1"/>
        <v>0</v>
      </c>
      <c r="M24" s="111">
        <f t="shared" si="2"/>
        <v>0</v>
      </c>
      <c r="N24" s="111">
        <f t="shared" si="3"/>
        <v>0</v>
      </c>
      <c r="O24" s="111">
        <f t="shared" si="4"/>
        <v>0</v>
      </c>
      <c r="P24" s="115">
        <f t="shared" si="5"/>
        <v>0</v>
      </c>
      <c r="Q24" s="61" t="s">
        <v>46</v>
      </c>
    </row>
    <row r="25" spans="1:17" ht="20.399999999999999" x14ac:dyDescent="0.2">
      <c r="A25" s="183">
        <v>11</v>
      </c>
      <c r="B25" s="178" t="s">
        <v>256</v>
      </c>
      <c r="C25" s="140" t="s">
        <v>392</v>
      </c>
      <c r="D25" s="141" t="s">
        <v>228</v>
      </c>
      <c r="E25" s="184">
        <v>42</v>
      </c>
      <c r="F25" s="41"/>
      <c r="G25" s="111"/>
      <c r="H25" s="111">
        <f t="shared" si="6"/>
        <v>0</v>
      </c>
      <c r="I25" s="111"/>
      <c r="J25" s="111"/>
      <c r="K25" s="115">
        <f t="shared" si="0"/>
        <v>0</v>
      </c>
      <c r="L25" s="41">
        <f t="shared" si="1"/>
        <v>0</v>
      </c>
      <c r="M25" s="111">
        <f t="shared" si="2"/>
        <v>0</v>
      </c>
      <c r="N25" s="111">
        <f t="shared" si="3"/>
        <v>0</v>
      </c>
      <c r="O25" s="111">
        <f t="shared" si="4"/>
        <v>0</v>
      </c>
      <c r="P25" s="115">
        <f t="shared" si="5"/>
        <v>0</v>
      </c>
      <c r="Q25" s="61" t="s">
        <v>46</v>
      </c>
    </row>
    <row r="26" spans="1:17" ht="20.399999999999999" x14ac:dyDescent="0.2">
      <c r="A26" s="183">
        <v>12</v>
      </c>
      <c r="B26" s="178" t="s">
        <v>256</v>
      </c>
      <c r="C26" s="140" t="s">
        <v>393</v>
      </c>
      <c r="D26" s="141" t="s">
        <v>228</v>
      </c>
      <c r="E26" s="184">
        <v>4</v>
      </c>
      <c r="F26" s="41"/>
      <c r="G26" s="111"/>
      <c r="H26" s="111">
        <f t="shared" si="6"/>
        <v>0</v>
      </c>
      <c r="I26" s="111"/>
      <c r="J26" s="111"/>
      <c r="K26" s="115">
        <f t="shared" si="0"/>
        <v>0</v>
      </c>
      <c r="L26" s="41">
        <f t="shared" si="1"/>
        <v>0</v>
      </c>
      <c r="M26" s="111">
        <f t="shared" si="2"/>
        <v>0</v>
      </c>
      <c r="N26" s="111">
        <f t="shared" si="3"/>
        <v>0</v>
      </c>
      <c r="O26" s="111">
        <f t="shared" si="4"/>
        <v>0</v>
      </c>
      <c r="P26" s="115">
        <f t="shared" si="5"/>
        <v>0</v>
      </c>
      <c r="Q26" s="61" t="s">
        <v>46</v>
      </c>
    </row>
    <row r="27" spans="1:17" x14ac:dyDescent="0.2">
      <c r="A27" s="183">
        <v>13</v>
      </c>
      <c r="B27" s="178" t="s">
        <v>256</v>
      </c>
      <c r="C27" s="140" t="s">
        <v>265</v>
      </c>
      <c r="D27" s="141" t="s">
        <v>228</v>
      </c>
      <c r="E27" s="184">
        <v>126</v>
      </c>
      <c r="F27" s="41"/>
      <c r="G27" s="111"/>
      <c r="H27" s="111">
        <f t="shared" si="6"/>
        <v>0</v>
      </c>
      <c r="I27" s="111"/>
      <c r="J27" s="111"/>
      <c r="K27" s="115">
        <f t="shared" si="0"/>
        <v>0</v>
      </c>
      <c r="L27" s="41">
        <f t="shared" si="1"/>
        <v>0</v>
      </c>
      <c r="M27" s="111">
        <f t="shared" si="2"/>
        <v>0</v>
      </c>
      <c r="N27" s="111">
        <f t="shared" si="3"/>
        <v>0</v>
      </c>
      <c r="O27" s="111">
        <f t="shared" si="4"/>
        <v>0</v>
      </c>
      <c r="P27" s="115">
        <f t="shared" si="5"/>
        <v>0</v>
      </c>
      <c r="Q27" s="61" t="s">
        <v>46</v>
      </c>
    </row>
    <row r="28" spans="1:17" x14ac:dyDescent="0.2">
      <c r="A28" s="183">
        <v>14</v>
      </c>
      <c r="B28" s="178" t="s">
        <v>256</v>
      </c>
      <c r="C28" s="140" t="s">
        <v>266</v>
      </c>
      <c r="D28" s="141" t="s">
        <v>228</v>
      </c>
      <c r="E28" s="184">
        <v>12</v>
      </c>
      <c r="F28" s="41"/>
      <c r="G28" s="111"/>
      <c r="H28" s="111">
        <f t="shared" si="6"/>
        <v>0</v>
      </c>
      <c r="I28" s="111"/>
      <c r="J28" s="111"/>
      <c r="K28" s="115">
        <f t="shared" si="0"/>
        <v>0</v>
      </c>
      <c r="L28" s="41">
        <f t="shared" si="1"/>
        <v>0</v>
      </c>
      <c r="M28" s="111">
        <f t="shared" si="2"/>
        <v>0</v>
      </c>
      <c r="N28" s="111">
        <f t="shared" si="3"/>
        <v>0</v>
      </c>
      <c r="O28" s="111">
        <f t="shared" si="4"/>
        <v>0</v>
      </c>
      <c r="P28" s="115">
        <f t="shared" si="5"/>
        <v>0</v>
      </c>
      <c r="Q28" s="61" t="s">
        <v>46</v>
      </c>
    </row>
    <row r="29" spans="1:17" x14ac:dyDescent="0.2">
      <c r="A29" s="183">
        <v>15</v>
      </c>
      <c r="B29" s="178" t="s">
        <v>256</v>
      </c>
      <c r="C29" s="140" t="s">
        <v>267</v>
      </c>
      <c r="D29" s="141" t="s">
        <v>228</v>
      </c>
      <c r="E29" s="220">
        <v>92</v>
      </c>
      <c r="F29" s="41"/>
      <c r="G29" s="111"/>
      <c r="H29" s="111">
        <f t="shared" si="6"/>
        <v>0</v>
      </c>
      <c r="I29" s="111"/>
      <c r="J29" s="111"/>
      <c r="K29" s="115">
        <f t="shared" si="0"/>
        <v>0</v>
      </c>
      <c r="L29" s="41">
        <f t="shared" si="1"/>
        <v>0</v>
      </c>
      <c r="M29" s="111">
        <f t="shared" si="2"/>
        <v>0</v>
      </c>
      <c r="N29" s="111">
        <f t="shared" si="3"/>
        <v>0</v>
      </c>
      <c r="O29" s="111">
        <f t="shared" si="4"/>
        <v>0</v>
      </c>
      <c r="P29" s="115">
        <f t="shared" si="5"/>
        <v>0</v>
      </c>
      <c r="Q29" s="61" t="s">
        <v>46</v>
      </c>
    </row>
    <row r="30" spans="1:17" x14ac:dyDescent="0.2">
      <c r="A30" s="183">
        <v>16</v>
      </c>
      <c r="B30" s="178" t="s">
        <v>256</v>
      </c>
      <c r="C30" s="140" t="s">
        <v>268</v>
      </c>
      <c r="D30" s="141" t="s">
        <v>269</v>
      </c>
      <c r="E30" s="220">
        <v>550</v>
      </c>
      <c r="F30" s="41"/>
      <c r="G30" s="111"/>
      <c r="H30" s="111">
        <f t="shared" si="6"/>
        <v>0</v>
      </c>
      <c r="I30" s="111"/>
      <c r="J30" s="111"/>
      <c r="K30" s="115">
        <f t="shared" si="0"/>
        <v>0</v>
      </c>
      <c r="L30" s="41">
        <f t="shared" si="1"/>
        <v>0</v>
      </c>
      <c r="M30" s="111">
        <f t="shared" si="2"/>
        <v>0</v>
      </c>
      <c r="N30" s="111">
        <f t="shared" si="3"/>
        <v>0</v>
      </c>
      <c r="O30" s="111">
        <f t="shared" si="4"/>
        <v>0</v>
      </c>
      <c r="P30" s="115">
        <f t="shared" si="5"/>
        <v>0</v>
      </c>
      <c r="Q30" s="61" t="s">
        <v>46</v>
      </c>
    </row>
    <row r="31" spans="1:17" x14ac:dyDescent="0.2">
      <c r="A31" s="183">
        <v>17</v>
      </c>
      <c r="B31" s="178" t="s">
        <v>256</v>
      </c>
      <c r="C31" s="140" t="s">
        <v>270</v>
      </c>
      <c r="D31" s="141" t="s">
        <v>269</v>
      </c>
      <c r="E31" s="220">
        <v>690</v>
      </c>
      <c r="F31" s="41"/>
      <c r="G31" s="111"/>
      <c r="H31" s="111">
        <f t="shared" si="6"/>
        <v>0</v>
      </c>
      <c r="I31" s="111"/>
      <c r="J31" s="111"/>
      <c r="K31" s="115">
        <f t="shared" si="0"/>
        <v>0</v>
      </c>
      <c r="L31" s="41">
        <f t="shared" si="1"/>
        <v>0</v>
      </c>
      <c r="M31" s="111">
        <f t="shared" si="2"/>
        <v>0</v>
      </c>
      <c r="N31" s="111">
        <f t="shared" si="3"/>
        <v>0</v>
      </c>
      <c r="O31" s="111">
        <f t="shared" si="4"/>
        <v>0</v>
      </c>
      <c r="P31" s="115">
        <f t="shared" si="5"/>
        <v>0</v>
      </c>
      <c r="Q31" s="61" t="s">
        <v>46</v>
      </c>
    </row>
    <row r="32" spans="1:17" x14ac:dyDescent="0.2">
      <c r="A32" s="183">
        <v>18</v>
      </c>
      <c r="B32" s="178" t="s">
        <v>256</v>
      </c>
      <c r="C32" s="140" t="s">
        <v>271</v>
      </c>
      <c r="D32" s="141" t="s">
        <v>269</v>
      </c>
      <c r="E32" s="220">
        <v>370</v>
      </c>
      <c r="F32" s="41"/>
      <c r="G32" s="111"/>
      <c r="H32" s="111">
        <f t="shared" si="6"/>
        <v>0</v>
      </c>
      <c r="I32" s="111"/>
      <c r="J32" s="111"/>
      <c r="K32" s="115">
        <f t="shared" si="0"/>
        <v>0</v>
      </c>
      <c r="L32" s="41">
        <f t="shared" si="1"/>
        <v>0</v>
      </c>
      <c r="M32" s="111">
        <f t="shared" si="2"/>
        <v>0</v>
      </c>
      <c r="N32" s="111">
        <f t="shared" si="3"/>
        <v>0</v>
      </c>
      <c r="O32" s="111">
        <f t="shared" si="4"/>
        <v>0</v>
      </c>
      <c r="P32" s="115">
        <f t="shared" si="5"/>
        <v>0</v>
      </c>
      <c r="Q32" s="61" t="s">
        <v>46</v>
      </c>
    </row>
    <row r="33" spans="1:17" x14ac:dyDescent="0.2">
      <c r="A33" s="183">
        <v>19</v>
      </c>
      <c r="B33" s="178" t="s">
        <v>256</v>
      </c>
      <c r="C33" s="140" t="s">
        <v>272</v>
      </c>
      <c r="D33" s="141" t="s">
        <v>269</v>
      </c>
      <c r="E33" s="220">
        <v>480</v>
      </c>
      <c r="F33" s="41"/>
      <c r="G33" s="111"/>
      <c r="H33" s="111">
        <f t="shared" si="6"/>
        <v>0</v>
      </c>
      <c r="I33" s="111"/>
      <c r="J33" s="111"/>
      <c r="K33" s="115">
        <f t="shared" si="0"/>
        <v>0</v>
      </c>
      <c r="L33" s="41">
        <f t="shared" si="1"/>
        <v>0</v>
      </c>
      <c r="M33" s="111">
        <f t="shared" si="2"/>
        <v>0</v>
      </c>
      <c r="N33" s="111">
        <f t="shared" si="3"/>
        <v>0</v>
      </c>
      <c r="O33" s="111">
        <f t="shared" si="4"/>
        <v>0</v>
      </c>
      <c r="P33" s="115">
        <f t="shared" si="5"/>
        <v>0</v>
      </c>
      <c r="Q33" s="61" t="s">
        <v>46</v>
      </c>
    </row>
    <row r="34" spans="1:17" x14ac:dyDescent="0.2">
      <c r="A34" s="183">
        <v>20</v>
      </c>
      <c r="B34" s="178" t="s">
        <v>256</v>
      </c>
      <c r="C34" s="140" t="s">
        <v>273</v>
      </c>
      <c r="D34" s="141" t="s">
        <v>269</v>
      </c>
      <c r="E34" s="220">
        <v>30</v>
      </c>
      <c r="F34" s="41"/>
      <c r="G34" s="111"/>
      <c r="H34" s="111">
        <f t="shared" si="6"/>
        <v>0</v>
      </c>
      <c r="I34" s="111"/>
      <c r="J34" s="111"/>
      <c r="K34" s="115">
        <f t="shared" si="0"/>
        <v>0</v>
      </c>
      <c r="L34" s="41">
        <f t="shared" si="1"/>
        <v>0</v>
      </c>
      <c r="M34" s="111">
        <f t="shared" si="2"/>
        <v>0</v>
      </c>
      <c r="N34" s="111">
        <f t="shared" si="3"/>
        <v>0</v>
      </c>
      <c r="O34" s="111">
        <f t="shared" si="4"/>
        <v>0</v>
      </c>
      <c r="P34" s="115">
        <f t="shared" si="5"/>
        <v>0</v>
      </c>
      <c r="Q34" s="61" t="s">
        <v>46</v>
      </c>
    </row>
    <row r="35" spans="1:17" x14ac:dyDescent="0.2">
      <c r="A35" s="183">
        <v>21</v>
      </c>
      <c r="B35" s="178" t="s">
        <v>256</v>
      </c>
      <c r="C35" s="140" t="s">
        <v>274</v>
      </c>
      <c r="D35" s="141" t="s">
        <v>216</v>
      </c>
      <c r="E35" s="220">
        <v>1</v>
      </c>
      <c r="F35" s="41"/>
      <c r="G35" s="111"/>
      <c r="H35" s="111">
        <f t="shared" si="6"/>
        <v>0</v>
      </c>
      <c r="I35" s="111"/>
      <c r="J35" s="111"/>
      <c r="K35" s="115">
        <f t="shared" si="0"/>
        <v>0</v>
      </c>
      <c r="L35" s="41">
        <f t="shared" si="1"/>
        <v>0</v>
      </c>
      <c r="M35" s="111">
        <f t="shared" si="2"/>
        <v>0</v>
      </c>
      <c r="N35" s="111">
        <f t="shared" si="3"/>
        <v>0</v>
      </c>
      <c r="O35" s="111">
        <f t="shared" si="4"/>
        <v>0</v>
      </c>
      <c r="P35" s="115">
        <f t="shared" si="5"/>
        <v>0</v>
      </c>
      <c r="Q35" s="61" t="s">
        <v>46</v>
      </c>
    </row>
    <row r="36" spans="1:17" ht="20.399999999999999" x14ac:dyDescent="0.2">
      <c r="A36" s="183">
        <v>22</v>
      </c>
      <c r="B36" s="178" t="s">
        <v>256</v>
      </c>
      <c r="C36" s="165" t="s">
        <v>275</v>
      </c>
      <c r="D36" s="141" t="s">
        <v>228</v>
      </c>
      <c r="E36" s="184">
        <v>220</v>
      </c>
      <c r="F36" s="41"/>
      <c r="G36" s="111"/>
      <c r="H36" s="111">
        <f t="shared" si="6"/>
        <v>0</v>
      </c>
      <c r="I36" s="111"/>
      <c r="J36" s="111"/>
      <c r="K36" s="115">
        <f t="shared" si="0"/>
        <v>0</v>
      </c>
      <c r="L36" s="41">
        <f t="shared" si="1"/>
        <v>0</v>
      </c>
      <c r="M36" s="111">
        <f t="shared" si="2"/>
        <v>0</v>
      </c>
      <c r="N36" s="111">
        <f t="shared" si="3"/>
        <v>0</v>
      </c>
      <c r="O36" s="111">
        <f t="shared" si="4"/>
        <v>0</v>
      </c>
      <c r="P36" s="115">
        <f t="shared" si="5"/>
        <v>0</v>
      </c>
      <c r="Q36" s="61" t="s">
        <v>46</v>
      </c>
    </row>
    <row r="37" spans="1:17" ht="20.399999999999999" x14ac:dyDescent="0.2">
      <c r="A37" s="183">
        <v>23</v>
      </c>
      <c r="B37" s="178" t="s">
        <v>256</v>
      </c>
      <c r="C37" s="165" t="s">
        <v>276</v>
      </c>
      <c r="D37" s="141" t="s">
        <v>216</v>
      </c>
      <c r="E37" s="220">
        <v>1</v>
      </c>
      <c r="F37" s="41"/>
      <c r="G37" s="111"/>
      <c r="H37" s="111">
        <f t="shared" si="6"/>
        <v>0</v>
      </c>
      <c r="I37" s="111"/>
      <c r="J37" s="111"/>
      <c r="K37" s="115">
        <f t="shared" si="0"/>
        <v>0</v>
      </c>
      <c r="L37" s="41">
        <f t="shared" si="1"/>
        <v>0</v>
      </c>
      <c r="M37" s="111">
        <f t="shared" si="2"/>
        <v>0</v>
      </c>
      <c r="N37" s="111">
        <f t="shared" si="3"/>
        <v>0</v>
      </c>
      <c r="O37" s="111">
        <f t="shared" si="4"/>
        <v>0</v>
      </c>
      <c r="P37" s="115">
        <f t="shared" si="5"/>
        <v>0</v>
      </c>
      <c r="Q37" s="61" t="s">
        <v>46</v>
      </c>
    </row>
    <row r="38" spans="1:17" x14ac:dyDescent="0.2">
      <c r="A38" s="183">
        <v>24</v>
      </c>
      <c r="B38" s="178" t="s">
        <v>256</v>
      </c>
      <c r="C38" s="165" t="s">
        <v>277</v>
      </c>
      <c r="D38" s="141" t="s">
        <v>228</v>
      </c>
      <c r="E38" s="184">
        <v>4</v>
      </c>
      <c r="F38" s="41"/>
      <c r="G38" s="111"/>
      <c r="H38" s="111">
        <f t="shared" si="6"/>
        <v>0</v>
      </c>
      <c r="I38" s="111"/>
      <c r="J38" s="111"/>
      <c r="K38" s="115">
        <f t="shared" si="0"/>
        <v>0</v>
      </c>
      <c r="L38" s="41">
        <f t="shared" si="1"/>
        <v>0</v>
      </c>
      <c r="M38" s="111">
        <f t="shared" si="2"/>
        <v>0</v>
      </c>
      <c r="N38" s="111">
        <f t="shared" si="3"/>
        <v>0</v>
      </c>
      <c r="O38" s="111">
        <f t="shared" si="4"/>
        <v>0</v>
      </c>
      <c r="P38" s="115">
        <f t="shared" si="5"/>
        <v>0</v>
      </c>
      <c r="Q38" s="61" t="s">
        <v>46</v>
      </c>
    </row>
    <row r="39" spans="1:17" x14ac:dyDescent="0.2">
      <c r="A39" s="183">
        <v>25</v>
      </c>
      <c r="B39" s="178" t="s">
        <v>256</v>
      </c>
      <c r="C39" s="165" t="s">
        <v>278</v>
      </c>
      <c r="D39" s="141" t="s">
        <v>228</v>
      </c>
      <c r="E39" s="184">
        <v>220</v>
      </c>
      <c r="F39" s="41"/>
      <c r="G39" s="111"/>
      <c r="H39" s="111">
        <f t="shared" si="6"/>
        <v>0</v>
      </c>
      <c r="I39" s="111"/>
      <c r="J39" s="111"/>
      <c r="K39" s="115">
        <f t="shared" si="0"/>
        <v>0</v>
      </c>
      <c r="L39" s="41">
        <f t="shared" si="1"/>
        <v>0</v>
      </c>
      <c r="M39" s="111">
        <f t="shared" si="2"/>
        <v>0</v>
      </c>
      <c r="N39" s="111">
        <f t="shared" si="3"/>
        <v>0</v>
      </c>
      <c r="O39" s="111">
        <f t="shared" si="4"/>
        <v>0</v>
      </c>
      <c r="P39" s="115">
        <f t="shared" si="5"/>
        <v>0</v>
      </c>
      <c r="Q39" s="61" t="s">
        <v>46</v>
      </c>
    </row>
    <row r="40" spans="1:17" x14ac:dyDescent="0.2">
      <c r="A40" s="183">
        <v>26</v>
      </c>
      <c r="B40" s="178" t="s">
        <v>256</v>
      </c>
      <c r="C40" s="165" t="s">
        <v>279</v>
      </c>
      <c r="D40" s="141" t="s">
        <v>228</v>
      </c>
      <c r="E40" s="220">
        <v>220</v>
      </c>
      <c r="F40" s="41"/>
      <c r="G40" s="111"/>
      <c r="H40" s="111">
        <f t="shared" si="6"/>
        <v>0</v>
      </c>
      <c r="I40" s="111"/>
      <c r="J40" s="111"/>
      <c r="K40" s="115">
        <f t="shared" si="0"/>
        <v>0</v>
      </c>
      <c r="L40" s="41">
        <f t="shared" si="1"/>
        <v>0</v>
      </c>
      <c r="M40" s="111">
        <f t="shared" si="2"/>
        <v>0</v>
      </c>
      <c r="N40" s="111">
        <f t="shared" si="3"/>
        <v>0</v>
      </c>
      <c r="O40" s="111">
        <f t="shared" si="4"/>
        <v>0</v>
      </c>
      <c r="P40" s="115">
        <f t="shared" si="5"/>
        <v>0</v>
      </c>
      <c r="Q40" s="61" t="s">
        <v>46</v>
      </c>
    </row>
    <row r="41" spans="1:17" x14ac:dyDescent="0.2">
      <c r="A41" s="183">
        <v>27</v>
      </c>
      <c r="B41" s="178" t="s">
        <v>256</v>
      </c>
      <c r="C41" s="140" t="s">
        <v>280</v>
      </c>
      <c r="D41" s="141" t="s">
        <v>281</v>
      </c>
      <c r="E41" s="184">
        <v>1</v>
      </c>
      <c r="F41" s="41"/>
      <c r="G41" s="111"/>
      <c r="H41" s="111">
        <f t="shared" si="6"/>
        <v>0</v>
      </c>
      <c r="I41" s="111"/>
      <c r="J41" s="111"/>
      <c r="K41" s="115">
        <f t="shared" si="0"/>
        <v>0</v>
      </c>
      <c r="L41" s="41">
        <f t="shared" si="1"/>
        <v>0</v>
      </c>
      <c r="M41" s="111">
        <f t="shared" si="2"/>
        <v>0</v>
      </c>
      <c r="N41" s="111">
        <f t="shared" si="3"/>
        <v>0</v>
      </c>
      <c r="O41" s="111">
        <f t="shared" si="4"/>
        <v>0</v>
      </c>
      <c r="P41" s="115">
        <f t="shared" si="5"/>
        <v>0</v>
      </c>
      <c r="Q41" s="61" t="s">
        <v>46</v>
      </c>
    </row>
    <row r="42" spans="1:17" x14ac:dyDescent="0.2">
      <c r="A42" s="183">
        <v>28</v>
      </c>
      <c r="B42" s="178"/>
      <c r="C42" s="165" t="s">
        <v>282</v>
      </c>
      <c r="D42" s="141"/>
      <c r="E42" s="184"/>
      <c r="F42" s="41"/>
      <c r="G42" s="111"/>
      <c r="H42" s="111">
        <f t="shared" si="6"/>
        <v>0</v>
      </c>
      <c r="I42" s="111"/>
      <c r="J42" s="111"/>
      <c r="K42" s="115">
        <f t="shared" si="0"/>
        <v>0</v>
      </c>
      <c r="L42" s="41">
        <f t="shared" si="1"/>
        <v>0</v>
      </c>
      <c r="M42" s="111">
        <f t="shared" si="2"/>
        <v>0</v>
      </c>
      <c r="N42" s="111">
        <f t="shared" si="3"/>
        <v>0</v>
      </c>
      <c r="O42" s="111">
        <f t="shared" si="4"/>
        <v>0</v>
      </c>
      <c r="P42" s="115">
        <f t="shared" si="5"/>
        <v>0</v>
      </c>
      <c r="Q42" s="61" t="s">
        <v>46</v>
      </c>
    </row>
    <row r="43" spans="1:17" x14ac:dyDescent="0.2">
      <c r="A43" s="183">
        <v>29</v>
      </c>
      <c r="B43" s="178" t="s">
        <v>256</v>
      </c>
      <c r="C43" s="140" t="s">
        <v>272</v>
      </c>
      <c r="D43" s="141" t="s">
        <v>269</v>
      </c>
      <c r="E43" s="220">
        <v>100</v>
      </c>
      <c r="F43" s="41"/>
      <c r="G43" s="111"/>
      <c r="H43" s="111">
        <f t="shared" si="6"/>
        <v>0</v>
      </c>
      <c r="I43" s="111"/>
      <c r="J43" s="111"/>
      <c r="K43" s="115">
        <f t="shared" si="0"/>
        <v>0</v>
      </c>
      <c r="L43" s="41">
        <f t="shared" si="1"/>
        <v>0</v>
      </c>
      <c r="M43" s="111">
        <f t="shared" si="2"/>
        <v>0</v>
      </c>
      <c r="N43" s="111">
        <f t="shared" si="3"/>
        <v>0</v>
      </c>
      <c r="O43" s="111">
        <f t="shared" si="4"/>
        <v>0</v>
      </c>
      <c r="P43" s="115">
        <f t="shared" si="5"/>
        <v>0</v>
      </c>
      <c r="Q43" s="61" t="s">
        <v>46</v>
      </c>
    </row>
    <row r="44" spans="1:17" x14ac:dyDescent="0.2">
      <c r="A44" s="183">
        <v>30</v>
      </c>
      <c r="B44" s="178" t="s">
        <v>256</v>
      </c>
      <c r="C44" s="140" t="s">
        <v>273</v>
      </c>
      <c r="D44" s="141" t="s">
        <v>269</v>
      </c>
      <c r="E44" s="220">
        <v>190</v>
      </c>
      <c r="F44" s="41"/>
      <c r="G44" s="111"/>
      <c r="H44" s="111">
        <f t="shared" si="6"/>
        <v>0</v>
      </c>
      <c r="I44" s="111"/>
      <c r="J44" s="111"/>
      <c r="K44" s="115">
        <f t="shared" si="0"/>
        <v>0</v>
      </c>
      <c r="L44" s="41">
        <f t="shared" si="1"/>
        <v>0</v>
      </c>
      <c r="M44" s="111">
        <f t="shared" si="2"/>
        <v>0</v>
      </c>
      <c r="N44" s="111">
        <f t="shared" si="3"/>
        <v>0</v>
      </c>
      <c r="O44" s="111">
        <f t="shared" si="4"/>
        <v>0</v>
      </c>
      <c r="P44" s="115">
        <f t="shared" si="5"/>
        <v>0</v>
      </c>
      <c r="Q44" s="61" t="s">
        <v>46</v>
      </c>
    </row>
    <row r="45" spans="1:17" x14ac:dyDescent="0.2">
      <c r="A45" s="183">
        <v>31</v>
      </c>
      <c r="B45" s="178" t="s">
        <v>256</v>
      </c>
      <c r="C45" s="140" t="s">
        <v>283</v>
      </c>
      <c r="D45" s="141" t="s">
        <v>269</v>
      </c>
      <c r="E45" s="220">
        <v>140</v>
      </c>
      <c r="F45" s="41"/>
      <c r="G45" s="111"/>
      <c r="H45" s="111">
        <f t="shared" si="6"/>
        <v>0</v>
      </c>
      <c r="I45" s="111"/>
      <c r="J45" s="111"/>
      <c r="K45" s="115">
        <f t="shared" si="0"/>
        <v>0</v>
      </c>
      <c r="L45" s="41">
        <f t="shared" si="1"/>
        <v>0</v>
      </c>
      <c r="M45" s="111">
        <f t="shared" si="2"/>
        <v>0</v>
      </c>
      <c r="N45" s="111">
        <f t="shared" si="3"/>
        <v>0</v>
      </c>
      <c r="O45" s="111">
        <f t="shared" si="4"/>
        <v>0</v>
      </c>
      <c r="P45" s="115">
        <f t="shared" si="5"/>
        <v>0</v>
      </c>
      <c r="Q45" s="61" t="s">
        <v>46</v>
      </c>
    </row>
    <row r="46" spans="1:17" x14ac:dyDescent="0.2">
      <c r="A46" s="183">
        <v>32</v>
      </c>
      <c r="B46" s="178" t="s">
        <v>256</v>
      </c>
      <c r="C46" s="140" t="s">
        <v>284</v>
      </c>
      <c r="D46" s="141" t="s">
        <v>269</v>
      </c>
      <c r="E46" s="220">
        <v>60</v>
      </c>
      <c r="F46" s="41"/>
      <c r="G46" s="111"/>
      <c r="H46" s="111">
        <f t="shared" si="6"/>
        <v>0</v>
      </c>
      <c r="I46" s="111"/>
      <c r="J46" s="111"/>
      <c r="K46" s="115">
        <f t="shared" si="0"/>
        <v>0</v>
      </c>
      <c r="L46" s="41">
        <f t="shared" si="1"/>
        <v>0</v>
      </c>
      <c r="M46" s="111">
        <f t="shared" si="2"/>
        <v>0</v>
      </c>
      <c r="N46" s="111">
        <f t="shared" si="3"/>
        <v>0</v>
      </c>
      <c r="O46" s="111">
        <f t="shared" si="4"/>
        <v>0</v>
      </c>
      <c r="P46" s="115">
        <f t="shared" si="5"/>
        <v>0</v>
      </c>
      <c r="Q46" s="61" t="s">
        <v>46</v>
      </c>
    </row>
    <row r="47" spans="1:17" x14ac:dyDescent="0.2">
      <c r="A47" s="183">
        <v>33</v>
      </c>
      <c r="B47" s="178" t="s">
        <v>256</v>
      </c>
      <c r="C47" s="140" t="s">
        <v>285</v>
      </c>
      <c r="D47" s="141" t="s">
        <v>269</v>
      </c>
      <c r="E47" s="220">
        <v>90</v>
      </c>
      <c r="F47" s="41"/>
      <c r="G47" s="111"/>
      <c r="H47" s="111">
        <f t="shared" si="6"/>
        <v>0</v>
      </c>
      <c r="I47" s="111"/>
      <c r="J47" s="111"/>
      <c r="K47" s="115">
        <f t="shared" si="0"/>
        <v>0</v>
      </c>
      <c r="L47" s="41">
        <f t="shared" si="1"/>
        <v>0</v>
      </c>
      <c r="M47" s="111">
        <f t="shared" si="2"/>
        <v>0</v>
      </c>
      <c r="N47" s="111">
        <f t="shared" si="3"/>
        <v>0</v>
      </c>
      <c r="O47" s="111">
        <f t="shared" si="4"/>
        <v>0</v>
      </c>
      <c r="P47" s="115">
        <f t="shared" si="5"/>
        <v>0</v>
      </c>
      <c r="Q47" s="61" t="s">
        <v>46</v>
      </c>
    </row>
    <row r="48" spans="1:17" x14ac:dyDescent="0.2">
      <c r="A48" s="183">
        <v>34</v>
      </c>
      <c r="B48" s="178" t="s">
        <v>256</v>
      </c>
      <c r="C48" s="140" t="s">
        <v>274</v>
      </c>
      <c r="D48" s="141" t="s">
        <v>216</v>
      </c>
      <c r="E48" s="220">
        <v>1</v>
      </c>
      <c r="F48" s="41"/>
      <c r="G48" s="111"/>
      <c r="H48" s="111">
        <f t="shared" si="6"/>
        <v>0</v>
      </c>
      <c r="I48" s="111"/>
      <c r="J48" s="111"/>
      <c r="K48" s="115">
        <f t="shared" si="0"/>
        <v>0</v>
      </c>
      <c r="L48" s="41">
        <f t="shared" si="1"/>
        <v>0</v>
      </c>
      <c r="M48" s="111">
        <f t="shared" si="2"/>
        <v>0</v>
      </c>
      <c r="N48" s="111">
        <f t="shared" si="3"/>
        <v>0</v>
      </c>
      <c r="O48" s="111">
        <f t="shared" si="4"/>
        <v>0</v>
      </c>
      <c r="P48" s="115">
        <f t="shared" si="5"/>
        <v>0</v>
      </c>
      <c r="Q48" s="61" t="s">
        <v>46</v>
      </c>
    </row>
    <row r="49" spans="1:17" ht="30.6" x14ac:dyDescent="0.2">
      <c r="A49" s="183">
        <v>35</v>
      </c>
      <c r="B49" s="178" t="s">
        <v>256</v>
      </c>
      <c r="C49" s="171" t="s">
        <v>286</v>
      </c>
      <c r="D49" s="141" t="s">
        <v>269</v>
      </c>
      <c r="E49" s="220">
        <v>100</v>
      </c>
      <c r="F49" s="41"/>
      <c r="G49" s="111"/>
      <c r="H49" s="111">
        <f t="shared" si="6"/>
        <v>0</v>
      </c>
      <c r="I49" s="111"/>
      <c r="J49" s="111"/>
      <c r="K49" s="115">
        <f t="shared" si="0"/>
        <v>0</v>
      </c>
      <c r="L49" s="41">
        <f t="shared" si="1"/>
        <v>0</v>
      </c>
      <c r="M49" s="111">
        <f t="shared" si="2"/>
        <v>0</v>
      </c>
      <c r="N49" s="111">
        <f t="shared" si="3"/>
        <v>0</v>
      </c>
      <c r="O49" s="111">
        <f t="shared" si="4"/>
        <v>0</v>
      </c>
      <c r="P49" s="115">
        <f t="shared" si="5"/>
        <v>0</v>
      </c>
      <c r="Q49" s="61" t="s">
        <v>46</v>
      </c>
    </row>
    <row r="50" spans="1:17" ht="30.6" x14ac:dyDescent="0.2">
      <c r="A50" s="183">
        <v>36</v>
      </c>
      <c r="B50" s="178" t="s">
        <v>256</v>
      </c>
      <c r="C50" s="171" t="s">
        <v>287</v>
      </c>
      <c r="D50" s="141" t="s">
        <v>269</v>
      </c>
      <c r="E50" s="220">
        <v>190</v>
      </c>
      <c r="F50" s="41"/>
      <c r="G50" s="111"/>
      <c r="H50" s="111">
        <f t="shared" si="6"/>
        <v>0</v>
      </c>
      <c r="I50" s="111"/>
      <c r="J50" s="111"/>
      <c r="K50" s="115">
        <f t="shared" si="0"/>
        <v>0</v>
      </c>
      <c r="L50" s="41">
        <f t="shared" si="1"/>
        <v>0</v>
      </c>
      <c r="M50" s="111">
        <f t="shared" si="2"/>
        <v>0</v>
      </c>
      <c r="N50" s="111">
        <f t="shared" si="3"/>
        <v>0</v>
      </c>
      <c r="O50" s="111">
        <f t="shared" si="4"/>
        <v>0</v>
      </c>
      <c r="P50" s="115">
        <f t="shared" si="5"/>
        <v>0</v>
      </c>
      <c r="Q50" s="61" t="s">
        <v>46</v>
      </c>
    </row>
    <row r="51" spans="1:17" ht="30.6" x14ac:dyDescent="0.2">
      <c r="A51" s="183">
        <v>37</v>
      </c>
      <c r="B51" s="178" t="s">
        <v>256</v>
      </c>
      <c r="C51" s="171" t="s">
        <v>288</v>
      </c>
      <c r="D51" s="141" t="s">
        <v>269</v>
      </c>
      <c r="E51" s="220">
        <v>140</v>
      </c>
      <c r="F51" s="41"/>
      <c r="G51" s="111"/>
      <c r="H51" s="111">
        <f t="shared" si="6"/>
        <v>0</v>
      </c>
      <c r="I51" s="111"/>
      <c r="J51" s="111"/>
      <c r="K51" s="115">
        <f t="shared" si="0"/>
        <v>0</v>
      </c>
      <c r="L51" s="41">
        <f t="shared" si="1"/>
        <v>0</v>
      </c>
      <c r="M51" s="111">
        <f t="shared" si="2"/>
        <v>0</v>
      </c>
      <c r="N51" s="111">
        <f t="shared" si="3"/>
        <v>0</v>
      </c>
      <c r="O51" s="111">
        <f t="shared" si="4"/>
        <v>0</v>
      </c>
      <c r="P51" s="115">
        <f t="shared" si="5"/>
        <v>0</v>
      </c>
      <c r="Q51" s="61" t="s">
        <v>46</v>
      </c>
    </row>
    <row r="52" spans="1:17" ht="30.6" x14ac:dyDescent="0.2">
      <c r="A52" s="183">
        <v>38</v>
      </c>
      <c r="B52" s="178" t="s">
        <v>256</v>
      </c>
      <c r="C52" s="171" t="s">
        <v>289</v>
      </c>
      <c r="D52" s="141" t="s">
        <v>269</v>
      </c>
      <c r="E52" s="220">
        <v>60</v>
      </c>
      <c r="F52" s="41"/>
      <c r="G52" s="111"/>
      <c r="H52" s="111">
        <f t="shared" si="6"/>
        <v>0</v>
      </c>
      <c r="I52" s="111"/>
      <c r="J52" s="111"/>
      <c r="K52" s="115">
        <f t="shared" si="0"/>
        <v>0</v>
      </c>
      <c r="L52" s="41">
        <f t="shared" si="1"/>
        <v>0</v>
      </c>
      <c r="M52" s="111">
        <f t="shared" si="2"/>
        <v>0</v>
      </c>
      <c r="N52" s="111">
        <f t="shared" si="3"/>
        <v>0</v>
      </c>
      <c r="O52" s="111">
        <f t="shared" si="4"/>
        <v>0</v>
      </c>
      <c r="P52" s="115">
        <f t="shared" si="5"/>
        <v>0</v>
      </c>
      <c r="Q52" s="61" t="s">
        <v>46</v>
      </c>
    </row>
    <row r="53" spans="1:17" ht="30.6" x14ac:dyDescent="0.2">
      <c r="A53" s="183">
        <v>39</v>
      </c>
      <c r="B53" s="178" t="s">
        <v>256</v>
      </c>
      <c r="C53" s="171" t="s">
        <v>290</v>
      </c>
      <c r="D53" s="141" t="s">
        <v>269</v>
      </c>
      <c r="E53" s="220">
        <v>90</v>
      </c>
      <c r="F53" s="41"/>
      <c r="G53" s="111"/>
      <c r="H53" s="111">
        <f t="shared" si="6"/>
        <v>0</v>
      </c>
      <c r="I53" s="111"/>
      <c r="J53" s="111"/>
      <c r="K53" s="115">
        <f t="shared" si="0"/>
        <v>0</v>
      </c>
      <c r="L53" s="41">
        <f t="shared" si="1"/>
        <v>0</v>
      </c>
      <c r="M53" s="111">
        <f t="shared" si="2"/>
        <v>0</v>
      </c>
      <c r="N53" s="111">
        <f t="shared" si="3"/>
        <v>0</v>
      </c>
      <c r="O53" s="111">
        <f t="shared" si="4"/>
        <v>0</v>
      </c>
      <c r="P53" s="115">
        <f t="shared" si="5"/>
        <v>0</v>
      </c>
      <c r="Q53" s="61" t="s">
        <v>46</v>
      </c>
    </row>
    <row r="54" spans="1:17" x14ac:dyDescent="0.2">
      <c r="A54" s="183">
        <v>40</v>
      </c>
      <c r="B54" s="178" t="s">
        <v>256</v>
      </c>
      <c r="C54" s="140" t="s">
        <v>291</v>
      </c>
      <c r="D54" s="141" t="s">
        <v>228</v>
      </c>
      <c r="E54" s="184">
        <v>4</v>
      </c>
      <c r="F54" s="41"/>
      <c r="G54" s="111"/>
      <c r="H54" s="111">
        <f t="shared" si="6"/>
        <v>0</v>
      </c>
      <c r="I54" s="111"/>
      <c r="J54" s="111"/>
      <c r="K54" s="115">
        <f t="shared" si="0"/>
        <v>0</v>
      </c>
      <c r="L54" s="41">
        <f t="shared" si="1"/>
        <v>0</v>
      </c>
      <c r="M54" s="111">
        <f t="shared" si="2"/>
        <v>0</v>
      </c>
      <c r="N54" s="111">
        <f t="shared" si="3"/>
        <v>0</v>
      </c>
      <c r="O54" s="111">
        <f t="shared" si="4"/>
        <v>0</v>
      </c>
      <c r="P54" s="115">
        <f t="shared" si="5"/>
        <v>0</v>
      </c>
      <c r="Q54" s="61" t="s">
        <v>46</v>
      </c>
    </row>
    <row r="55" spans="1:17" ht="20.399999999999999" x14ac:dyDescent="0.2">
      <c r="A55" s="183">
        <v>41</v>
      </c>
      <c r="B55" s="178" t="s">
        <v>256</v>
      </c>
      <c r="C55" s="172" t="s">
        <v>394</v>
      </c>
      <c r="D55" s="141" t="s">
        <v>228</v>
      </c>
      <c r="E55" s="184">
        <v>8</v>
      </c>
      <c r="F55" s="41"/>
      <c r="G55" s="111"/>
      <c r="H55" s="111">
        <f t="shared" si="6"/>
        <v>0</v>
      </c>
      <c r="I55" s="111"/>
      <c r="J55" s="111"/>
      <c r="K55" s="115">
        <f t="shared" si="0"/>
        <v>0</v>
      </c>
      <c r="L55" s="41">
        <f t="shared" si="1"/>
        <v>0</v>
      </c>
      <c r="M55" s="111">
        <f t="shared" si="2"/>
        <v>0</v>
      </c>
      <c r="N55" s="111">
        <f t="shared" si="3"/>
        <v>0</v>
      </c>
      <c r="O55" s="111">
        <f t="shared" si="4"/>
        <v>0</v>
      </c>
      <c r="P55" s="115">
        <f t="shared" si="5"/>
        <v>0</v>
      </c>
      <c r="Q55" s="61" t="s">
        <v>46</v>
      </c>
    </row>
    <row r="56" spans="1:17" x14ac:dyDescent="0.2">
      <c r="A56" s="183">
        <v>42</v>
      </c>
      <c r="B56" s="178" t="s">
        <v>256</v>
      </c>
      <c r="C56" s="171" t="s">
        <v>292</v>
      </c>
      <c r="D56" s="141" t="s">
        <v>228</v>
      </c>
      <c r="E56" s="184">
        <v>24</v>
      </c>
      <c r="F56" s="41"/>
      <c r="G56" s="111"/>
      <c r="H56" s="111">
        <f t="shared" si="6"/>
        <v>0</v>
      </c>
      <c r="I56" s="111"/>
      <c r="J56" s="111"/>
      <c r="K56" s="115">
        <f t="shared" si="0"/>
        <v>0</v>
      </c>
      <c r="L56" s="41">
        <f t="shared" si="1"/>
        <v>0</v>
      </c>
      <c r="M56" s="111">
        <f t="shared" si="2"/>
        <v>0</v>
      </c>
      <c r="N56" s="111">
        <f t="shared" si="3"/>
        <v>0</v>
      </c>
      <c r="O56" s="111">
        <f t="shared" si="4"/>
        <v>0</v>
      </c>
      <c r="P56" s="115">
        <f t="shared" si="5"/>
        <v>0</v>
      </c>
      <c r="Q56" s="61" t="s">
        <v>46</v>
      </c>
    </row>
    <row r="57" spans="1:17" x14ac:dyDescent="0.2">
      <c r="A57" s="183">
        <v>43</v>
      </c>
      <c r="B57" s="178" t="s">
        <v>256</v>
      </c>
      <c r="C57" s="171" t="s">
        <v>267</v>
      </c>
      <c r="D57" s="141" t="s">
        <v>228</v>
      </c>
      <c r="E57" s="184">
        <v>6</v>
      </c>
      <c r="F57" s="41"/>
      <c r="G57" s="111"/>
      <c r="H57" s="111">
        <f t="shared" si="6"/>
        <v>0</v>
      </c>
      <c r="I57" s="111"/>
      <c r="J57" s="111"/>
      <c r="K57" s="115">
        <f t="shared" si="0"/>
        <v>0</v>
      </c>
      <c r="L57" s="41">
        <f t="shared" si="1"/>
        <v>0</v>
      </c>
      <c r="M57" s="111">
        <f t="shared" si="2"/>
        <v>0</v>
      </c>
      <c r="N57" s="111">
        <f t="shared" si="3"/>
        <v>0</v>
      </c>
      <c r="O57" s="111">
        <f t="shared" si="4"/>
        <v>0</v>
      </c>
      <c r="P57" s="115">
        <f t="shared" si="5"/>
        <v>0</v>
      </c>
      <c r="Q57" s="61" t="s">
        <v>46</v>
      </c>
    </row>
    <row r="58" spans="1:17" x14ac:dyDescent="0.2">
      <c r="A58" s="183">
        <v>44</v>
      </c>
      <c r="B58" s="178"/>
      <c r="C58" s="165" t="s">
        <v>293</v>
      </c>
      <c r="D58" s="141"/>
      <c r="E58" s="184"/>
      <c r="F58" s="41"/>
      <c r="G58" s="111"/>
      <c r="H58" s="111">
        <f t="shared" si="6"/>
        <v>0</v>
      </c>
      <c r="I58" s="111"/>
      <c r="J58" s="111"/>
      <c r="K58" s="115">
        <f t="shared" si="0"/>
        <v>0</v>
      </c>
      <c r="L58" s="41">
        <f t="shared" si="1"/>
        <v>0</v>
      </c>
      <c r="M58" s="111">
        <f t="shared" si="2"/>
        <v>0</v>
      </c>
      <c r="N58" s="111">
        <f t="shared" si="3"/>
        <v>0</v>
      </c>
      <c r="O58" s="111">
        <f t="shared" si="4"/>
        <v>0</v>
      </c>
      <c r="P58" s="115">
        <f t="shared" si="5"/>
        <v>0</v>
      </c>
      <c r="Q58" s="61" t="s">
        <v>46</v>
      </c>
    </row>
    <row r="59" spans="1:17" x14ac:dyDescent="0.2">
      <c r="A59" s="183">
        <v>45</v>
      </c>
      <c r="B59" s="178" t="s">
        <v>256</v>
      </c>
      <c r="C59" s="140" t="s">
        <v>294</v>
      </c>
      <c r="D59" s="141" t="s">
        <v>228</v>
      </c>
      <c r="E59" s="220">
        <v>2</v>
      </c>
      <c r="F59" s="41"/>
      <c r="G59" s="111"/>
      <c r="H59" s="111">
        <f t="shared" si="6"/>
        <v>0</v>
      </c>
      <c r="I59" s="111"/>
      <c r="J59" s="111"/>
      <c r="K59" s="115">
        <f t="shared" si="0"/>
        <v>0</v>
      </c>
      <c r="L59" s="41">
        <f t="shared" si="1"/>
        <v>0</v>
      </c>
      <c r="M59" s="111">
        <f t="shared" si="2"/>
        <v>0</v>
      </c>
      <c r="N59" s="111">
        <f t="shared" si="3"/>
        <v>0</v>
      </c>
      <c r="O59" s="111">
        <f t="shared" si="4"/>
        <v>0</v>
      </c>
      <c r="P59" s="115">
        <f t="shared" si="5"/>
        <v>0</v>
      </c>
      <c r="Q59" s="61" t="s">
        <v>46</v>
      </c>
    </row>
    <row r="60" spans="1:17" x14ac:dyDescent="0.2">
      <c r="A60" s="183">
        <v>46</v>
      </c>
      <c r="B60" s="178" t="s">
        <v>256</v>
      </c>
      <c r="C60" s="171" t="s">
        <v>295</v>
      </c>
      <c r="D60" s="141" t="s">
        <v>77</v>
      </c>
      <c r="E60" s="184">
        <v>2</v>
      </c>
      <c r="F60" s="41"/>
      <c r="G60" s="111"/>
      <c r="H60" s="111">
        <f t="shared" si="6"/>
        <v>0</v>
      </c>
      <c r="I60" s="111"/>
      <c r="J60" s="111"/>
      <c r="K60" s="115">
        <f t="shared" si="0"/>
        <v>0</v>
      </c>
      <c r="L60" s="41">
        <f t="shared" si="1"/>
        <v>0</v>
      </c>
      <c r="M60" s="111">
        <f t="shared" si="2"/>
        <v>0</v>
      </c>
      <c r="N60" s="111">
        <f t="shared" si="3"/>
        <v>0</v>
      </c>
      <c r="O60" s="111">
        <f t="shared" si="4"/>
        <v>0</v>
      </c>
      <c r="P60" s="115">
        <f t="shared" si="5"/>
        <v>0</v>
      </c>
      <c r="Q60" s="61" t="s">
        <v>46</v>
      </c>
    </row>
    <row r="61" spans="1:17" x14ac:dyDescent="0.2">
      <c r="A61" s="183">
        <v>47</v>
      </c>
      <c r="B61" s="178" t="s">
        <v>256</v>
      </c>
      <c r="C61" s="140" t="s">
        <v>296</v>
      </c>
      <c r="D61" s="141" t="s">
        <v>216</v>
      </c>
      <c r="E61" s="220">
        <v>1</v>
      </c>
      <c r="F61" s="41"/>
      <c r="G61" s="111"/>
      <c r="H61" s="111">
        <f t="shared" si="6"/>
        <v>0</v>
      </c>
      <c r="I61" s="111"/>
      <c r="J61" s="111"/>
      <c r="K61" s="115">
        <f t="shared" si="0"/>
        <v>0</v>
      </c>
      <c r="L61" s="41">
        <f t="shared" si="1"/>
        <v>0</v>
      </c>
      <c r="M61" s="111">
        <f t="shared" si="2"/>
        <v>0</v>
      </c>
      <c r="N61" s="111">
        <f t="shared" si="3"/>
        <v>0</v>
      </c>
      <c r="O61" s="111">
        <f t="shared" si="4"/>
        <v>0</v>
      </c>
      <c r="P61" s="115">
        <f t="shared" si="5"/>
        <v>0</v>
      </c>
      <c r="Q61" s="61" t="s">
        <v>46</v>
      </c>
    </row>
    <row r="62" spans="1:17" x14ac:dyDescent="0.2">
      <c r="A62" s="183">
        <v>48</v>
      </c>
      <c r="B62" s="178" t="s">
        <v>256</v>
      </c>
      <c r="C62" s="140" t="s">
        <v>297</v>
      </c>
      <c r="D62" s="141" t="s">
        <v>216</v>
      </c>
      <c r="E62" s="220">
        <v>1</v>
      </c>
      <c r="F62" s="41"/>
      <c r="G62" s="111"/>
      <c r="H62" s="111">
        <f t="shared" si="6"/>
        <v>0</v>
      </c>
      <c r="I62" s="111"/>
      <c r="J62" s="111"/>
      <c r="K62" s="115">
        <f t="shared" si="0"/>
        <v>0</v>
      </c>
      <c r="L62" s="41">
        <f t="shared" si="1"/>
        <v>0</v>
      </c>
      <c r="M62" s="111">
        <f t="shared" si="2"/>
        <v>0</v>
      </c>
      <c r="N62" s="111">
        <f t="shared" si="3"/>
        <v>0</v>
      </c>
      <c r="O62" s="111">
        <f t="shared" si="4"/>
        <v>0</v>
      </c>
      <c r="P62" s="115">
        <f t="shared" si="5"/>
        <v>0</v>
      </c>
      <c r="Q62" s="61" t="s">
        <v>46</v>
      </c>
    </row>
    <row r="63" spans="1:17" ht="20.399999999999999" x14ac:dyDescent="0.2">
      <c r="A63" s="183">
        <v>49</v>
      </c>
      <c r="B63" s="178" t="s">
        <v>256</v>
      </c>
      <c r="C63" s="140" t="s">
        <v>298</v>
      </c>
      <c r="D63" s="141" t="s">
        <v>216</v>
      </c>
      <c r="E63" s="220">
        <v>1</v>
      </c>
      <c r="F63" s="41"/>
      <c r="G63" s="149"/>
      <c r="H63" s="111">
        <f t="shared" si="6"/>
        <v>0</v>
      </c>
      <c r="I63" s="138"/>
      <c r="J63" s="138"/>
      <c r="K63" s="115">
        <f t="shared" si="0"/>
        <v>0</v>
      </c>
      <c r="L63" s="41">
        <f t="shared" si="1"/>
        <v>0</v>
      </c>
      <c r="M63" s="111">
        <f t="shared" si="2"/>
        <v>0</v>
      </c>
      <c r="N63" s="111">
        <f t="shared" si="3"/>
        <v>0</v>
      </c>
      <c r="O63" s="111">
        <f t="shared" si="4"/>
        <v>0</v>
      </c>
      <c r="P63" s="115">
        <f t="shared" si="5"/>
        <v>0</v>
      </c>
      <c r="Q63" s="61" t="s">
        <v>46</v>
      </c>
    </row>
    <row r="64" spans="1:17" x14ac:dyDescent="0.2">
      <c r="A64" s="183">
        <v>50</v>
      </c>
      <c r="B64" s="178" t="s">
        <v>256</v>
      </c>
      <c r="C64" s="140" t="s">
        <v>299</v>
      </c>
      <c r="D64" s="141" t="s">
        <v>216</v>
      </c>
      <c r="E64" s="220">
        <v>1</v>
      </c>
      <c r="F64" s="41"/>
      <c r="G64" s="111"/>
      <c r="H64" s="111">
        <f t="shared" si="6"/>
        <v>0</v>
      </c>
      <c r="I64" s="111"/>
      <c r="J64" s="111"/>
      <c r="K64" s="115">
        <f t="shared" si="0"/>
        <v>0</v>
      </c>
      <c r="L64" s="41">
        <f t="shared" si="1"/>
        <v>0</v>
      </c>
      <c r="M64" s="111">
        <f t="shared" si="2"/>
        <v>0</v>
      </c>
      <c r="N64" s="111">
        <f t="shared" si="3"/>
        <v>0</v>
      </c>
      <c r="O64" s="111">
        <f t="shared" si="4"/>
        <v>0</v>
      </c>
      <c r="P64" s="115">
        <f t="shared" si="5"/>
        <v>0</v>
      </c>
      <c r="Q64" s="61" t="s">
        <v>46</v>
      </c>
    </row>
    <row r="65" spans="1:17" x14ac:dyDescent="0.2">
      <c r="A65" s="183">
        <v>51</v>
      </c>
      <c r="B65" s="178" t="s">
        <v>256</v>
      </c>
      <c r="C65" s="140" t="s">
        <v>300</v>
      </c>
      <c r="D65" s="141" t="s">
        <v>216</v>
      </c>
      <c r="E65" s="184">
        <v>2</v>
      </c>
      <c r="F65" s="41"/>
      <c r="G65" s="111"/>
      <c r="H65" s="111">
        <f t="shared" si="6"/>
        <v>0</v>
      </c>
      <c r="I65" s="111"/>
      <c r="J65" s="111"/>
      <c r="K65" s="115">
        <f t="shared" si="0"/>
        <v>0</v>
      </c>
      <c r="L65" s="41">
        <f t="shared" si="1"/>
        <v>0</v>
      </c>
      <c r="M65" s="111">
        <f t="shared" si="2"/>
        <v>0</v>
      </c>
      <c r="N65" s="111">
        <f t="shared" si="3"/>
        <v>0</v>
      </c>
      <c r="O65" s="111">
        <f t="shared" si="4"/>
        <v>0</v>
      </c>
      <c r="P65" s="115">
        <f t="shared" si="5"/>
        <v>0</v>
      </c>
      <c r="Q65" s="61" t="s">
        <v>46</v>
      </c>
    </row>
    <row r="66" spans="1:17" ht="10.8" thickBot="1" x14ac:dyDescent="0.25">
      <c r="A66" s="185">
        <v>52</v>
      </c>
      <c r="B66" s="198" t="s">
        <v>256</v>
      </c>
      <c r="C66" s="221" t="s">
        <v>301</v>
      </c>
      <c r="D66" s="187" t="s">
        <v>216</v>
      </c>
      <c r="E66" s="222">
        <v>2</v>
      </c>
      <c r="F66" s="223"/>
      <c r="G66" s="113"/>
      <c r="H66" s="113">
        <f t="shared" si="6"/>
        <v>0</v>
      </c>
      <c r="I66" s="113"/>
      <c r="J66" s="113"/>
      <c r="K66" s="116">
        <f t="shared" si="0"/>
        <v>0</v>
      </c>
      <c r="L66" s="223">
        <f t="shared" si="1"/>
        <v>0</v>
      </c>
      <c r="M66" s="113">
        <f t="shared" si="2"/>
        <v>0</v>
      </c>
      <c r="N66" s="113">
        <f t="shared" si="3"/>
        <v>0</v>
      </c>
      <c r="O66" s="113">
        <f t="shared" si="4"/>
        <v>0</v>
      </c>
      <c r="P66" s="116">
        <f t="shared" si="5"/>
        <v>0</v>
      </c>
      <c r="Q66" s="61" t="s">
        <v>46</v>
      </c>
    </row>
    <row r="67" spans="1:17" ht="12" customHeight="1" thickBot="1" x14ac:dyDescent="0.25">
      <c r="A67" s="317" t="s">
        <v>62</v>
      </c>
      <c r="B67" s="318"/>
      <c r="C67" s="318"/>
      <c r="D67" s="318"/>
      <c r="E67" s="318"/>
      <c r="F67" s="318"/>
      <c r="G67" s="318"/>
      <c r="H67" s="318"/>
      <c r="I67" s="318"/>
      <c r="J67" s="318"/>
      <c r="K67" s="319"/>
      <c r="L67" s="130">
        <f>SUM(L14:L66)</f>
        <v>0</v>
      </c>
      <c r="M67" s="131">
        <f>SUM(M14:M66)</f>
        <v>0</v>
      </c>
      <c r="N67" s="131">
        <f>SUM(N14:N66)</f>
        <v>0</v>
      </c>
      <c r="O67" s="131">
        <f>SUM(O14:O66)</f>
        <v>0</v>
      </c>
      <c r="P67" s="132">
        <f>SUM(P14:P66)</f>
        <v>0</v>
      </c>
    </row>
    <row r="68" spans="1:17" x14ac:dyDescent="0.2">
      <c r="A68" s="16"/>
      <c r="B68" s="16"/>
      <c r="C68" s="16"/>
      <c r="D68" s="16"/>
      <c r="E68" s="16"/>
      <c r="F68" s="16"/>
      <c r="G68" s="16"/>
      <c r="H68" s="16"/>
      <c r="I68" s="16"/>
      <c r="J68" s="16"/>
      <c r="K68" s="16"/>
      <c r="L68" s="16"/>
      <c r="M68" s="16"/>
      <c r="N68" s="16"/>
      <c r="O68" s="16"/>
      <c r="P68" s="16"/>
    </row>
    <row r="69" spans="1:17" x14ac:dyDescent="0.2">
      <c r="A69" s="16"/>
      <c r="B69" s="16"/>
      <c r="C69" s="16"/>
      <c r="D69" s="16"/>
      <c r="E69" s="16"/>
      <c r="F69" s="16"/>
      <c r="G69" s="16"/>
      <c r="H69" s="16"/>
      <c r="I69" s="16"/>
      <c r="J69" s="16"/>
      <c r="K69" s="16"/>
      <c r="L69" s="16"/>
      <c r="M69" s="16"/>
      <c r="N69" s="16"/>
      <c r="O69" s="16"/>
      <c r="P69" s="16"/>
    </row>
    <row r="70" spans="1:17" x14ac:dyDescent="0.2">
      <c r="A70" s="1" t="s">
        <v>14</v>
      </c>
      <c r="B70" s="16"/>
      <c r="C70" s="320" t="str">
        <f>'Kops n'!C35:H35</f>
        <v>Gundega Ābelīte 28.03.2024</v>
      </c>
      <c r="D70" s="320"/>
      <c r="E70" s="320"/>
      <c r="F70" s="320"/>
      <c r="G70" s="320"/>
      <c r="H70" s="320"/>
      <c r="I70" s="16"/>
      <c r="J70" s="16"/>
      <c r="K70" s="16"/>
      <c r="L70" s="16"/>
      <c r="M70" s="16"/>
      <c r="N70" s="16"/>
      <c r="O70" s="16"/>
      <c r="P70" s="16"/>
    </row>
    <row r="71" spans="1:17" x14ac:dyDescent="0.2">
      <c r="A71" s="16"/>
      <c r="B71" s="16"/>
      <c r="C71" s="246" t="s">
        <v>15</v>
      </c>
      <c r="D71" s="246"/>
      <c r="E71" s="246"/>
      <c r="F71" s="246"/>
      <c r="G71" s="246"/>
      <c r="H71" s="246"/>
      <c r="I71" s="16"/>
      <c r="J71" s="16"/>
      <c r="K71" s="16"/>
      <c r="L71" s="16"/>
      <c r="M71" s="16"/>
      <c r="N71" s="16"/>
      <c r="O71" s="16"/>
      <c r="P71" s="16"/>
    </row>
    <row r="72" spans="1:17" x14ac:dyDescent="0.2">
      <c r="A72" s="16"/>
      <c r="B72" s="16"/>
      <c r="C72" s="16"/>
      <c r="D72" s="16"/>
      <c r="E72" s="16"/>
      <c r="F72" s="16"/>
      <c r="G72" s="16"/>
      <c r="H72" s="16"/>
      <c r="I72" s="16"/>
      <c r="J72" s="16"/>
      <c r="K72" s="16"/>
      <c r="L72" s="16"/>
      <c r="M72" s="16"/>
      <c r="N72" s="16"/>
      <c r="O72" s="16"/>
      <c r="P72" s="16"/>
    </row>
    <row r="73" spans="1:17" x14ac:dyDescent="0.2">
      <c r="A73" s="262" t="str">
        <f>'Kops n'!A38:D38</f>
        <v>Tāme sastādīta 2024. gada 28. martā</v>
      </c>
      <c r="B73" s="263"/>
      <c r="C73" s="263"/>
      <c r="D73" s="263"/>
      <c r="E73" s="16"/>
      <c r="F73" s="16"/>
      <c r="G73" s="16"/>
      <c r="H73" s="16"/>
      <c r="I73" s="16"/>
      <c r="J73" s="16"/>
      <c r="K73" s="16"/>
      <c r="L73" s="16"/>
      <c r="M73" s="16"/>
      <c r="N73" s="16"/>
      <c r="O73" s="16"/>
      <c r="P73" s="16"/>
    </row>
    <row r="74" spans="1:17" x14ac:dyDescent="0.2">
      <c r="A74" s="16"/>
      <c r="B74" s="16"/>
      <c r="C74" s="16"/>
      <c r="D74" s="16"/>
      <c r="E74" s="16"/>
      <c r="F74" s="16"/>
      <c r="G74" s="16"/>
      <c r="H74" s="16"/>
      <c r="I74" s="16"/>
      <c r="J74" s="16"/>
      <c r="K74" s="16"/>
      <c r="L74" s="16"/>
      <c r="M74" s="16"/>
      <c r="N74" s="16"/>
      <c r="O74" s="16"/>
      <c r="P74" s="16"/>
    </row>
    <row r="75" spans="1:17" x14ac:dyDescent="0.2">
      <c r="A75" s="1" t="s">
        <v>41</v>
      </c>
      <c r="B75" s="16"/>
      <c r="C75" s="320">
        <f>'Kops n'!C40:H40</f>
        <v>0</v>
      </c>
      <c r="D75" s="320"/>
      <c r="E75" s="320"/>
      <c r="F75" s="320"/>
      <c r="G75" s="320"/>
      <c r="H75" s="320"/>
      <c r="I75" s="16"/>
      <c r="J75" s="16"/>
      <c r="K75" s="16"/>
      <c r="L75" s="16"/>
      <c r="M75" s="16"/>
      <c r="N75" s="16"/>
      <c r="O75" s="16"/>
      <c r="P75" s="16"/>
    </row>
    <row r="76" spans="1:17" x14ac:dyDescent="0.2">
      <c r="A76" s="16"/>
      <c r="B76" s="16"/>
      <c r="C76" s="246" t="s">
        <v>15</v>
      </c>
      <c r="D76" s="246"/>
      <c r="E76" s="246"/>
      <c r="F76" s="246"/>
      <c r="G76" s="246"/>
      <c r="H76" s="246"/>
      <c r="I76" s="16"/>
      <c r="J76" s="16"/>
      <c r="K76" s="16"/>
      <c r="L76" s="16"/>
      <c r="M76" s="16"/>
      <c r="N76" s="16"/>
      <c r="O76" s="16"/>
      <c r="P76" s="16"/>
    </row>
    <row r="77" spans="1:17" x14ac:dyDescent="0.2">
      <c r="A77" s="16"/>
      <c r="B77" s="16"/>
      <c r="C77" s="16"/>
      <c r="D77" s="16"/>
      <c r="E77" s="16"/>
      <c r="F77" s="16"/>
      <c r="G77" s="16"/>
      <c r="H77" s="16"/>
      <c r="I77" s="16"/>
      <c r="J77" s="16"/>
      <c r="K77" s="16"/>
      <c r="L77" s="16"/>
      <c r="M77" s="16"/>
      <c r="N77" s="16"/>
      <c r="O77" s="16"/>
      <c r="P77" s="16"/>
    </row>
    <row r="78" spans="1:17" x14ac:dyDescent="0.2">
      <c r="A78" s="78" t="s">
        <v>16</v>
      </c>
      <c r="B78" s="42"/>
      <c r="C78" s="85">
        <f>'Kops n'!C43</f>
        <v>0</v>
      </c>
      <c r="D78" s="42"/>
      <c r="E78" s="16"/>
      <c r="F78" s="16"/>
      <c r="G78" s="16"/>
      <c r="H78" s="16"/>
      <c r="I78" s="16"/>
      <c r="J78" s="16"/>
      <c r="K78" s="16"/>
      <c r="L78" s="16"/>
      <c r="M78" s="16"/>
      <c r="N78" s="16"/>
      <c r="O78" s="16"/>
      <c r="P78" s="16"/>
    </row>
    <row r="79" spans="1:17" x14ac:dyDescent="0.2">
      <c r="A79" s="16"/>
      <c r="B79" s="16"/>
      <c r="C79" s="16"/>
      <c r="D79" s="16"/>
      <c r="E79" s="16"/>
      <c r="F79" s="16"/>
      <c r="G79" s="16"/>
      <c r="H79" s="16"/>
      <c r="I79" s="16"/>
      <c r="J79" s="16"/>
      <c r="K79" s="16"/>
      <c r="L79" s="16"/>
      <c r="M79" s="16"/>
      <c r="N79" s="16"/>
      <c r="O79" s="16"/>
      <c r="P79"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76:H76"/>
    <mergeCell ref="C4:I4"/>
    <mergeCell ref="F12:K12"/>
    <mergeCell ref="A9:F9"/>
    <mergeCell ref="J9:M9"/>
    <mergeCell ref="D8:L8"/>
    <mergeCell ref="A67:K67"/>
    <mergeCell ref="C70:H70"/>
    <mergeCell ref="C71:H71"/>
    <mergeCell ref="A73:D73"/>
    <mergeCell ref="C75:H75"/>
  </mergeCells>
  <phoneticPr fontId="14" type="noConversion"/>
  <conditionalFormatting sqref="A9:F9">
    <cfRule type="containsText" dxfId="77" priority="56"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6">
    <cfRule type="cellIs" dxfId="76" priority="2" operator="equal">
      <formula>0</formula>
    </cfRule>
  </conditionalFormatting>
  <conditionalFormatting sqref="A67:K67">
    <cfRule type="containsText" dxfId="75" priority="63" operator="containsText" text="Tiešās izmaksas kopā, t. sk. darba devēja sociālais nodoklis __.__% ">
      <formula>NOT(ISERROR(SEARCH("Tiešās izmaksas kopā, t. sk. darba devēja sociālais nodoklis __.__% ",A67)))</formula>
    </cfRule>
  </conditionalFormatting>
  <conditionalFormatting sqref="C70:H70">
    <cfRule type="cellIs" dxfId="74" priority="72" operator="equal">
      <formula>0</formula>
    </cfRule>
  </conditionalFormatting>
  <conditionalFormatting sqref="C75:H75">
    <cfRule type="cellIs" dxfId="73" priority="73" operator="equal">
      <formula>0</formula>
    </cfRule>
  </conditionalFormatting>
  <conditionalFormatting sqref="C2:I2">
    <cfRule type="cellIs" dxfId="72" priority="58" operator="equal">
      <formula>0</formula>
    </cfRule>
  </conditionalFormatting>
  <conditionalFormatting sqref="C4:I4">
    <cfRule type="cellIs" dxfId="71" priority="70" operator="equal">
      <formula>0</formula>
    </cfRule>
  </conditionalFormatting>
  <conditionalFormatting sqref="D1">
    <cfRule type="cellIs" dxfId="70" priority="65" operator="equal">
      <formula>0</formula>
    </cfRule>
  </conditionalFormatting>
  <conditionalFormatting sqref="D5:L8">
    <cfRule type="cellIs" dxfId="69" priority="66" operator="equal">
      <formula>0</formula>
    </cfRule>
  </conditionalFormatting>
  <conditionalFormatting sqref="H14:H66">
    <cfRule type="cellIs" dxfId="68" priority="61" operator="equal">
      <formula>0</formula>
    </cfRule>
  </conditionalFormatting>
  <conditionalFormatting sqref="I14:J66">
    <cfRule type="cellIs" dxfId="67" priority="1" operator="equal">
      <formula>0</formula>
    </cfRule>
  </conditionalFormatting>
  <conditionalFormatting sqref="K14:P66">
    <cfRule type="cellIs" dxfId="66" priority="60" operator="equal">
      <formula>0</formula>
    </cfRule>
  </conditionalFormatting>
  <conditionalFormatting sqref="L67:P67">
    <cfRule type="cellIs" dxfId="65" priority="71" operator="equal">
      <formula>0</formula>
    </cfRule>
  </conditionalFormatting>
  <conditionalFormatting sqref="N9:O9">
    <cfRule type="cellIs" dxfId="64" priority="81" operator="equal">
      <formula>0</formula>
    </cfRule>
  </conditionalFormatting>
  <conditionalFormatting sqref="Q14:Q66">
    <cfRule type="cellIs" dxfId="63" priority="59" operator="equal">
      <formula>0</formula>
    </cfRule>
  </conditionalFormatting>
  <dataValidations count="1">
    <dataValidation type="list" allowBlank="1" showInputMessage="1" showErrorMessage="1" sqref="Q14:Q66">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5" operator="containsText" id="{CA968219-76FB-4505-92C3-C4DDA46A6362}">
            <xm:f>NOT(ISERROR(SEARCH("Tāme sastādīta ____. gada ___. ______________",A73)))</xm:f>
            <xm:f>"Tāme sastādīta ____. gada ___. ______________"</xm:f>
            <x14:dxf>
              <font>
                <color auto="1"/>
              </font>
              <fill>
                <patternFill>
                  <bgColor rgb="FFC6EFCE"/>
                </patternFill>
              </fill>
            </x14:dxf>
          </x14:cfRule>
          <xm:sqref>A73</xm:sqref>
        </x14:conditionalFormatting>
        <x14:conditionalFormatting xmlns:xm="http://schemas.microsoft.com/office/excel/2006/main">
          <x14:cfRule type="containsText" priority="74" operator="containsText" id="{F298470E-59D4-4BDF-88C0-AD8C775F3EA9}">
            <xm:f>NOT(ISERROR(SEARCH("Sertifikāta Nr. _________________________________",A78)))</xm:f>
            <xm:f>"Sertifikāta Nr. _________________________________"</xm:f>
            <x14:dxf>
              <font>
                <color auto="1"/>
              </font>
              <fill>
                <patternFill>
                  <bgColor rgb="FFC6EFCE"/>
                </patternFill>
              </fill>
            </x14:dxf>
          </x14:cfRule>
          <xm:sqref>A78</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7030A0"/>
  </sheetPr>
  <dimension ref="A1:P79"/>
  <sheetViews>
    <sheetView topLeftCell="A55" workbookViewId="0">
      <selection activeCell="R85" sqref="R8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'9a+c+n'!D1</f>
        <v>9</v>
      </c>
      <c r="E1" s="22"/>
      <c r="F1" s="22"/>
      <c r="G1" s="22"/>
      <c r="H1" s="22"/>
      <c r="I1" s="22"/>
      <c r="J1" s="22"/>
      <c r="N1" s="26"/>
      <c r="O1" s="27"/>
      <c r="P1" s="28"/>
    </row>
    <row r="2" spans="1:16" x14ac:dyDescent="0.2">
      <c r="A2" s="29"/>
      <c r="B2" s="29"/>
      <c r="C2" s="332" t="str">
        <f>'9a+c+n'!C2:I2</f>
        <v>Apkure, vēdināšana un gaisa kondicionēšana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'9a+c+n'!A9</f>
        <v>Tāme sastādīta  2024. gada tirgus cenās, pamatojoties uz AVK daļas rasējumiem</v>
      </c>
      <c r="B9" s="329"/>
      <c r="C9" s="329"/>
      <c r="D9" s="329"/>
      <c r="E9" s="329"/>
      <c r="F9" s="329"/>
      <c r="G9" s="31"/>
      <c r="H9" s="31"/>
      <c r="I9" s="31"/>
      <c r="J9" s="330" t="s">
        <v>45</v>
      </c>
      <c r="K9" s="330"/>
      <c r="L9" s="330"/>
      <c r="M9" s="330"/>
      <c r="N9" s="331">
        <f>P67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x14ac:dyDescent="0.2">
      <c r="A14" s="50">
        <f>IF(P14=0,0,IF(COUNTBLANK(P14)=1,0,COUNTA($P$14:P14)))</f>
        <v>0</v>
      </c>
      <c r="B14" s="23">
        <f>IF($C$4="Attiecināmās izmaksas",IF('9a+c+n'!$Q14="A",'9a+c+n'!B14,0),0)</f>
        <v>0</v>
      </c>
      <c r="C14" s="23">
        <f>IF($C$4="Attiecināmās izmaksas",IF('9a+c+n'!$Q14="A",'9a+c+n'!C14,0),0)</f>
        <v>0</v>
      </c>
      <c r="D14" s="23">
        <f>IF($C$4="Attiecināmās izmaksas",IF('9a+c+n'!$Q14="A",'9a+c+n'!D14,0),0)</f>
        <v>0</v>
      </c>
      <c r="E14" s="45"/>
      <c r="F14" s="63"/>
      <c r="G14" s="117"/>
      <c r="H14" s="117">
        <f>IF($C$4="Attiecināmās izmaksas",IF('9a+c+n'!$Q14="A",'9a+c+n'!H14,0),0)</f>
        <v>0</v>
      </c>
      <c r="I14" s="117"/>
      <c r="J14" s="117"/>
      <c r="K14" s="118">
        <f>IF($C$4="Attiecināmās izmaksas",IF('9a+c+n'!$Q14="A",'9a+c+n'!K14,0),0)</f>
        <v>0</v>
      </c>
      <c r="L14" s="63">
        <f>IF($C$4="Attiecināmās izmaksas",IF('9a+c+n'!$Q14="A",'9a+c+n'!L14,0),0)</f>
        <v>0</v>
      </c>
      <c r="M14" s="117">
        <f>IF($C$4="Attiecināmās izmaksas",IF('9a+c+n'!$Q14="A",'9a+c+n'!M14,0),0)</f>
        <v>0</v>
      </c>
      <c r="N14" s="117">
        <f>IF($C$4="Attiecināmās izmaksas",IF('9a+c+n'!$Q14="A",'9a+c+n'!N14,0),0)</f>
        <v>0</v>
      </c>
      <c r="O14" s="117">
        <f>IF($C$4="Attiecināmās izmaksas",IF('9a+c+n'!$Q14="A",'9a+c+n'!O14,0),0)</f>
        <v>0</v>
      </c>
      <c r="P14" s="118">
        <f>IF($C$4="Attiecināmās izmaksas",IF('9a+c+n'!$Q14="A",'9a+c+n'!P14,0),0)</f>
        <v>0</v>
      </c>
    </row>
    <row r="15" spans="1:16" ht="20.399999999999999" x14ac:dyDescent="0.2">
      <c r="A15" s="51">
        <f>IF(P15=0,0,IF(COUNTBLANK(P15)=1,0,COUNTA($P$14:P15)))</f>
        <v>0</v>
      </c>
      <c r="B15" s="24" t="str">
        <f>IF($C$4="Attiecināmās izmaksas",IF('9a+c+n'!$Q15="A",'9a+c+n'!B15,0),0)</f>
        <v>17-00000</v>
      </c>
      <c r="C15" s="24" t="str">
        <f>IF($C$4="Attiecināmās izmaksas",IF('9a+c+n'!$Q15="A",'9a+c+n'!C15,0),0)</f>
        <v>Radiators " Lyngson" ar atgaisotāju un korķi.                                          C22-500-1800 vai ekvivalents</v>
      </c>
      <c r="D15" s="24" t="str">
        <f>IF($C$4="Attiecināmās izmaksas",IF('9a+c+n'!$Q15="A",'9a+c+n'!D15,0),0)</f>
        <v>gb</v>
      </c>
      <c r="E15" s="46"/>
      <c r="F15" s="65"/>
      <c r="G15" s="119"/>
      <c r="H15" s="119">
        <f>IF($C$4="Attiecināmās izmaksas",IF('9a+c+n'!$Q15="A",'9a+c+n'!H15,0),0)</f>
        <v>0</v>
      </c>
      <c r="I15" s="119"/>
      <c r="J15" s="119"/>
      <c r="K15" s="120">
        <f>IF($C$4="Attiecināmās izmaksas",IF('9a+c+n'!$Q15="A",'9a+c+n'!K15,0),0)</f>
        <v>0</v>
      </c>
      <c r="L15" s="65">
        <f>IF($C$4="Attiecināmās izmaksas",IF('9a+c+n'!$Q15="A",'9a+c+n'!L15,0),0)</f>
        <v>0</v>
      </c>
      <c r="M15" s="119">
        <f>IF($C$4="Attiecināmās izmaksas",IF('9a+c+n'!$Q15="A",'9a+c+n'!M15,0),0)</f>
        <v>0</v>
      </c>
      <c r="N15" s="119">
        <f>IF($C$4="Attiecināmās izmaksas",IF('9a+c+n'!$Q15="A",'9a+c+n'!N15,0),0)</f>
        <v>0</v>
      </c>
      <c r="O15" s="119">
        <f>IF($C$4="Attiecināmās izmaksas",IF('9a+c+n'!$Q15="A",'9a+c+n'!O15,0),0)</f>
        <v>0</v>
      </c>
      <c r="P15" s="120">
        <f>IF($C$4="Attiecināmās izmaksas",IF('9a+c+n'!$Q15="A",'9a+c+n'!P15,0),0)</f>
        <v>0</v>
      </c>
    </row>
    <row r="16" spans="1:16" ht="20.399999999999999" x14ac:dyDescent="0.2">
      <c r="A16" s="51">
        <f>IF(P16=0,0,IF(COUNTBLANK(P16)=1,0,COUNTA($P$14:P16)))</f>
        <v>0</v>
      </c>
      <c r="B16" s="24" t="str">
        <f>IF($C$4="Attiecināmās izmaksas",IF('9a+c+n'!$Q16="A",'9a+c+n'!B16,0),0)</f>
        <v>17-00000</v>
      </c>
      <c r="C16" s="24" t="str">
        <f>IF($C$4="Attiecināmās izmaksas",IF('9a+c+n'!$Q16="A",'9a+c+n'!C16,0),0)</f>
        <v>Radiators " Lyngson" ar atgaisotāju un korķi.                                          C22-400-1100 vai ekvivalents</v>
      </c>
      <c r="D16" s="24" t="str">
        <f>IF($C$4="Attiecināmās izmaksas",IF('9a+c+n'!$Q16="A",'9a+c+n'!D16,0),0)</f>
        <v>gb</v>
      </c>
      <c r="E16" s="46"/>
      <c r="F16" s="65"/>
      <c r="G16" s="119"/>
      <c r="H16" s="119">
        <f>IF($C$4="Attiecināmās izmaksas",IF('9a+c+n'!$Q16="A",'9a+c+n'!H16,0),0)</f>
        <v>0</v>
      </c>
      <c r="I16" s="119"/>
      <c r="J16" s="119"/>
      <c r="K16" s="120">
        <f>IF($C$4="Attiecināmās izmaksas",IF('9a+c+n'!$Q16="A",'9a+c+n'!K16,0),0)</f>
        <v>0</v>
      </c>
      <c r="L16" s="65">
        <f>IF($C$4="Attiecināmās izmaksas",IF('9a+c+n'!$Q16="A",'9a+c+n'!L16,0),0)</f>
        <v>0</v>
      </c>
      <c r="M16" s="119">
        <f>IF($C$4="Attiecināmās izmaksas",IF('9a+c+n'!$Q16="A",'9a+c+n'!M16,0),0)</f>
        <v>0</v>
      </c>
      <c r="N16" s="119">
        <f>IF($C$4="Attiecināmās izmaksas",IF('9a+c+n'!$Q16="A",'9a+c+n'!N16,0),0)</f>
        <v>0</v>
      </c>
      <c r="O16" s="119">
        <f>IF($C$4="Attiecināmās izmaksas",IF('9a+c+n'!$Q16="A",'9a+c+n'!O16,0),0)</f>
        <v>0</v>
      </c>
      <c r="P16" s="120">
        <f>IF($C$4="Attiecināmās izmaksas",IF('9a+c+n'!$Q16="A",'9a+c+n'!P16,0),0)</f>
        <v>0</v>
      </c>
    </row>
    <row r="17" spans="1:16" ht="20.399999999999999" x14ac:dyDescent="0.2">
      <c r="A17" s="51">
        <f>IF(P17=0,0,IF(COUNTBLANK(P17)=1,0,COUNTA($P$14:P17)))</f>
        <v>0</v>
      </c>
      <c r="B17" s="24" t="str">
        <f>IF($C$4="Attiecināmās izmaksas",IF('9a+c+n'!$Q17="A",'9a+c+n'!B15,0),0)</f>
        <v>17-00000</v>
      </c>
      <c r="C17" s="24" t="str">
        <f>IF($C$4="Attiecināmās izmaksas",IF('9a+c+n'!$Q17="A",'9a+c+n'!C17,0),0)</f>
        <v>Radiators " Lyngson" ar atgaisotāju un korķi.                                          C22-400-800 vai ekvivalents</v>
      </c>
      <c r="D17" s="24" t="str">
        <f>IF($C$4="Attiecināmās izmaksas",IF('9a+c+n'!$Q17="A",'9a+c+n'!D17,0),0)</f>
        <v>gb</v>
      </c>
      <c r="E17" s="46"/>
      <c r="F17" s="65"/>
      <c r="G17" s="119"/>
      <c r="H17" s="119">
        <f>IF($C$4="Attiecināmās izmaksas",IF('9a+c+n'!$Q17="A",'9a+c+n'!H17,0),0)</f>
        <v>0</v>
      </c>
      <c r="I17" s="119"/>
      <c r="J17" s="119"/>
      <c r="K17" s="120">
        <f>IF($C$4="Attiecināmās izmaksas",IF('9a+c+n'!$Q17="A",'9a+c+n'!K17,0),0)</f>
        <v>0</v>
      </c>
      <c r="L17" s="65">
        <f>IF($C$4="Attiecināmās izmaksas",IF('9a+c+n'!$Q17="A",'9a+c+n'!L17,0),0)</f>
        <v>0</v>
      </c>
      <c r="M17" s="119">
        <f>IF($C$4="Attiecināmās izmaksas",IF('9a+c+n'!$Q17="A",'9a+c+n'!M17,0),0)</f>
        <v>0</v>
      </c>
      <c r="N17" s="119">
        <f>IF($C$4="Attiecināmās izmaksas",IF('9a+c+n'!$Q17="A",'9a+c+n'!N17,0),0)</f>
        <v>0</v>
      </c>
      <c r="O17" s="119">
        <f>IF($C$4="Attiecināmās izmaksas",IF('9a+c+n'!$Q17="A",'9a+c+n'!O17,0),0)</f>
        <v>0</v>
      </c>
      <c r="P17" s="120">
        <f>IF($C$4="Attiecināmās izmaksas",IF('9a+c+n'!$Q17="A",'9a+c+n'!P17,0),0)</f>
        <v>0</v>
      </c>
    </row>
    <row r="18" spans="1:16" ht="20.399999999999999" x14ac:dyDescent="0.2">
      <c r="A18" s="51">
        <f>IF(P18=0,0,IF(COUNTBLANK(P18)=1,0,COUNTA($P$14:P18)))</f>
        <v>0</v>
      </c>
      <c r="B18" s="24" t="str">
        <f>IF($C$4="Attiecināmās izmaksas",IF('9a+c+n'!$Q18="A",'9a+c+n'!B18,0),0)</f>
        <v>17-00000</v>
      </c>
      <c r="C18" s="24" t="str">
        <f>IF($C$4="Attiecināmās izmaksas",IF('9a+c+n'!$Q18="A",'9a+c+n'!C18,0),0)</f>
        <v>Radiators " Lyngson" ar atgaisotāju un korķi.                                          C22-400-600 vai ekvivalents</v>
      </c>
      <c r="D18" s="24" t="str">
        <f>IF($C$4="Attiecināmās izmaksas",IF('9a+c+n'!$Q18="A",'9a+c+n'!D18,0),0)</f>
        <v>gb</v>
      </c>
      <c r="E18" s="46"/>
      <c r="F18" s="65"/>
      <c r="G18" s="119"/>
      <c r="H18" s="119">
        <f>IF($C$4="Attiecināmās izmaksas",IF('9a+c+n'!$Q18="A",'9a+c+n'!H18,0),0)</f>
        <v>0</v>
      </c>
      <c r="I18" s="119"/>
      <c r="J18" s="119"/>
      <c r="K18" s="120">
        <f>IF($C$4="Attiecināmās izmaksas",IF('9a+c+n'!$Q18="A",'9a+c+n'!K18,0),0)</f>
        <v>0</v>
      </c>
      <c r="L18" s="65">
        <f>IF($C$4="Attiecināmās izmaksas",IF('9a+c+n'!$Q18="A",'9a+c+n'!L18,0),0)</f>
        <v>0</v>
      </c>
      <c r="M18" s="119">
        <f>IF($C$4="Attiecināmās izmaksas",IF('9a+c+n'!$Q18="A",'9a+c+n'!M18,0),0)</f>
        <v>0</v>
      </c>
      <c r="N18" s="119">
        <f>IF($C$4="Attiecināmās izmaksas",IF('9a+c+n'!$Q18="A",'9a+c+n'!N18,0),0)</f>
        <v>0</v>
      </c>
      <c r="O18" s="119">
        <f>IF($C$4="Attiecināmās izmaksas",IF('9a+c+n'!$Q18="A",'9a+c+n'!O18,0),0)</f>
        <v>0</v>
      </c>
      <c r="P18" s="120">
        <f>IF($C$4="Attiecināmās izmaksas",IF('9a+c+n'!$Q18="A",'9a+c+n'!P18,0),0)</f>
        <v>0</v>
      </c>
    </row>
    <row r="19" spans="1:16" ht="20.399999999999999" x14ac:dyDescent="0.2">
      <c r="A19" s="51">
        <f>IF(P19=0,0,IF(COUNTBLANK(P19)=1,0,COUNTA($P$14:P19)))</f>
        <v>0</v>
      </c>
      <c r="B19" s="24" t="str">
        <f>IF($C$4="Attiecināmās izmaksas",IF('9a+c+n'!$Q19="A",'9a+c+n'!B19,0),0)</f>
        <v>17-00000</v>
      </c>
      <c r="C19" s="24" t="str">
        <f>IF($C$4="Attiecināmās izmaksas",IF('9a+c+n'!$Q19="A",'9a+c+n'!C19,0),0)</f>
        <v>Radiators " Lyngson" ar atgaisotāju un korķi.                                          C22-400-500 vai ekvivalents</v>
      </c>
      <c r="D19" s="24" t="str">
        <f>IF($C$4="Attiecināmās izmaksas",IF('9a+c+n'!$Q19="A",'9a+c+n'!D19,0),0)</f>
        <v>gb</v>
      </c>
      <c r="E19" s="46"/>
      <c r="F19" s="65"/>
      <c r="G19" s="119"/>
      <c r="H19" s="119">
        <f>IF($C$4="Attiecināmās izmaksas",IF('9a+c+n'!$Q19="A",'9a+c+n'!H19,0),0)</f>
        <v>0</v>
      </c>
      <c r="I19" s="119"/>
      <c r="J19" s="119"/>
      <c r="K19" s="120">
        <f>IF($C$4="Attiecināmās izmaksas",IF('9a+c+n'!$Q19="A",'9a+c+n'!K19,0),0)</f>
        <v>0</v>
      </c>
      <c r="L19" s="65">
        <f>IF($C$4="Attiecināmās izmaksas",IF('9a+c+n'!$Q19="A",'9a+c+n'!L19,0),0)</f>
        <v>0</v>
      </c>
      <c r="M19" s="119">
        <f>IF($C$4="Attiecināmās izmaksas",IF('9a+c+n'!$Q19="A",'9a+c+n'!M19,0),0)</f>
        <v>0</v>
      </c>
      <c r="N19" s="119">
        <f>IF($C$4="Attiecināmās izmaksas",IF('9a+c+n'!$Q19="A",'9a+c+n'!N19,0),0)</f>
        <v>0</v>
      </c>
      <c r="O19" s="119">
        <f>IF($C$4="Attiecināmās izmaksas",IF('9a+c+n'!$Q19="A",'9a+c+n'!O19,0),0)</f>
        <v>0</v>
      </c>
      <c r="P19" s="120">
        <f>IF($C$4="Attiecināmās izmaksas",IF('9a+c+n'!$Q19="A",'9a+c+n'!P19,0),0)</f>
        <v>0</v>
      </c>
    </row>
    <row r="20" spans="1:16" ht="20.399999999999999" x14ac:dyDescent="0.2">
      <c r="A20" s="51">
        <f>IF(P20=0,0,IF(COUNTBLANK(P20)=1,0,COUNTA($P$14:P20)))</f>
        <v>0</v>
      </c>
      <c r="B20" s="24" t="str">
        <f>IF($C$4="Attiecināmās izmaksas",IF('9a+c+n'!$Q20="A",'9a+c+n'!B20,0),0)</f>
        <v>17-00000</v>
      </c>
      <c r="C20" s="24" t="str">
        <f>IF($C$4="Attiecināmās izmaksas",IF('9a+c+n'!$Q20="A",'9a+c+n'!C20,0),0)</f>
        <v>Radiators " Lyngson" ar atgaisotāju un korķi.                                          C22-400-400 vai ekvivalents</v>
      </c>
      <c r="D20" s="24" t="str">
        <f>IF($C$4="Attiecināmās izmaksas",IF('9a+c+n'!$Q20="A",'9a+c+n'!D20,0),0)</f>
        <v>gb</v>
      </c>
      <c r="E20" s="46"/>
      <c r="F20" s="65"/>
      <c r="G20" s="119"/>
      <c r="H20" s="119">
        <f>IF($C$4="Attiecināmās izmaksas",IF('9a+c+n'!$Q20="A",'9a+c+n'!H20,0),0)</f>
        <v>0</v>
      </c>
      <c r="I20" s="119"/>
      <c r="J20" s="119"/>
      <c r="K20" s="120">
        <f>IF($C$4="Attiecināmās izmaksas",IF('9a+c+n'!$Q20="A",'9a+c+n'!K20,0),0)</f>
        <v>0</v>
      </c>
      <c r="L20" s="65">
        <f>IF($C$4="Attiecināmās izmaksas",IF('9a+c+n'!$Q20="A",'9a+c+n'!L20,0),0)</f>
        <v>0</v>
      </c>
      <c r="M20" s="119">
        <f>IF($C$4="Attiecināmās izmaksas",IF('9a+c+n'!$Q20="A",'9a+c+n'!M20,0),0)</f>
        <v>0</v>
      </c>
      <c r="N20" s="119">
        <f>IF($C$4="Attiecināmās izmaksas",IF('9a+c+n'!$Q20="A",'9a+c+n'!N20,0),0)</f>
        <v>0</v>
      </c>
      <c r="O20" s="119">
        <f>IF($C$4="Attiecināmās izmaksas",IF('9a+c+n'!$Q20="A",'9a+c+n'!O20,0),0)</f>
        <v>0</v>
      </c>
      <c r="P20" s="120">
        <f>IF($C$4="Attiecināmās izmaksas",IF('9a+c+n'!$Q20="A",'9a+c+n'!P20,0),0)</f>
        <v>0</v>
      </c>
    </row>
    <row r="21" spans="1:16" ht="20.399999999999999" x14ac:dyDescent="0.2">
      <c r="A21" s="51">
        <f>IF(P21=0,0,IF(COUNTBLANK(P21)=1,0,COUNTA($P$14:P21)))</f>
        <v>0</v>
      </c>
      <c r="B21" s="24" t="str">
        <f>IF($C$4="Attiecināmās izmaksas",IF('9a+c+n'!$Q21="A",'9a+c+n'!B21,0),0)</f>
        <v>17-00000</v>
      </c>
      <c r="C21" s="24" t="str">
        <f>IF($C$4="Attiecināmās izmaksas",IF('9a+c+n'!$Q21="A",'9a+c+n'!C21,0),0)</f>
        <v xml:space="preserve">Radiatora vārsts </v>
      </c>
      <c r="D21" s="24" t="str">
        <f>IF($C$4="Attiecināmās izmaksas",IF('9a+c+n'!$Q21="A",'9a+c+n'!D21,0),0)</f>
        <v>gb</v>
      </c>
      <c r="E21" s="46"/>
      <c r="F21" s="65"/>
      <c r="G21" s="119"/>
      <c r="H21" s="119">
        <f>IF($C$4="Attiecināmās izmaksas",IF('9a+c+n'!$Q21="A",'9a+c+n'!H21,0),0)</f>
        <v>0</v>
      </c>
      <c r="I21" s="119"/>
      <c r="J21" s="119"/>
      <c r="K21" s="120">
        <f>IF($C$4="Attiecināmās izmaksas",IF('9a+c+n'!$Q21="A",'9a+c+n'!K21,0),0)</f>
        <v>0</v>
      </c>
      <c r="L21" s="65">
        <f>IF($C$4="Attiecināmās izmaksas",IF('9a+c+n'!$Q21="A",'9a+c+n'!L21,0),0)</f>
        <v>0</v>
      </c>
      <c r="M21" s="119">
        <f>IF($C$4="Attiecināmās izmaksas",IF('9a+c+n'!$Q21="A",'9a+c+n'!M21,0),0)</f>
        <v>0</v>
      </c>
      <c r="N21" s="119">
        <f>IF($C$4="Attiecināmās izmaksas",IF('9a+c+n'!$Q21="A",'9a+c+n'!N21,0),0)</f>
        <v>0</v>
      </c>
      <c r="O21" s="119">
        <f>IF($C$4="Attiecināmās izmaksas",IF('9a+c+n'!$Q21="A",'9a+c+n'!O21,0),0)</f>
        <v>0</v>
      </c>
      <c r="P21" s="120">
        <f>IF($C$4="Attiecināmās izmaksas",IF('9a+c+n'!$Q21="A",'9a+c+n'!P21,0),0)</f>
        <v>0</v>
      </c>
    </row>
    <row r="22" spans="1:16" ht="20.399999999999999" x14ac:dyDescent="0.2">
      <c r="A22" s="51">
        <f>IF(P22=0,0,IF(COUNTBLANK(P22)=1,0,COUNTA($P$14:P22)))</f>
        <v>0</v>
      </c>
      <c r="B22" s="24" t="str">
        <f>IF($C$4="Attiecināmās izmaksas",IF('9a+c+n'!$Q22="A",'9a+c+n'!B22,0),0)</f>
        <v>17-00000</v>
      </c>
      <c r="C22" s="24" t="str">
        <f>IF($C$4="Attiecināmās izmaksas",IF('9a+c+n'!$Q22="A",'9a+c+n'!C22,0),0)</f>
        <v>Radiatora termostatiskie sensori Dn15,  (Rūpnieciski iestrādāti ar ierobežotu min.temp. 16°C)</v>
      </c>
      <c r="D22" s="24" t="str">
        <f>IF($C$4="Attiecināmās izmaksas",IF('9a+c+n'!$Q22="A",'9a+c+n'!D22,0),0)</f>
        <v>gb</v>
      </c>
      <c r="E22" s="46"/>
      <c r="F22" s="65"/>
      <c r="G22" s="119"/>
      <c r="H22" s="119">
        <f>IF($C$4="Attiecināmās izmaksas",IF('9a+c+n'!$Q22="A",'9a+c+n'!H22,0),0)</f>
        <v>0</v>
      </c>
      <c r="I22" s="119"/>
      <c r="J22" s="119"/>
      <c r="K22" s="120">
        <f>IF($C$4="Attiecināmās izmaksas",IF('9a+c+n'!$Q22="A",'9a+c+n'!K22,0),0)</f>
        <v>0</v>
      </c>
      <c r="L22" s="65">
        <f>IF($C$4="Attiecināmās izmaksas",IF('9a+c+n'!$Q22="A",'9a+c+n'!L22,0),0)</f>
        <v>0</v>
      </c>
      <c r="M22" s="119">
        <f>IF($C$4="Attiecināmās izmaksas",IF('9a+c+n'!$Q22="A",'9a+c+n'!M22,0),0)</f>
        <v>0</v>
      </c>
      <c r="N22" s="119">
        <f>IF($C$4="Attiecināmās izmaksas",IF('9a+c+n'!$Q22="A",'9a+c+n'!N22,0),0)</f>
        <v>0</v>
      </c>
      <c r="O22" s="119">
        <f>IF($C$4="Attiecināmās izmaksas",IF('9a+c+n'!$Q22="A",'9a+c+n'!O22,0),0)</f>
        <v>0</v>
      </c>
      <c r="P22" s="120">
        <f>IF($C$4="Attiecināmās izmaksas",IF('9a+c+n'!$Q22="A",'9a+c+n'!P22,0),0)</f>
        <v>0</v>
      </c>
    </row>
    <row r="23" spans="1:16" ht="20.399999999999999" x14ac:dyDescent="0.2">
      <c r="A23" s="51">
        <f>IF(P23=0,0,IF(COUNTBLANK(P23)=1,0,COUNTA($P$14:P23)))</f>
        <v>0</v>
      </c>
      <c r="B23" s="24" t="str">
        <f>IF($C$4="Attiecināmās izmaksas",IF('9a+c+n'!$Q23="A",'9a+c+n'!B23,0),0)</f>
        <v>17-00000</v>
      </c>
      <c r="C23" s="24" t="str">
        <f>IF($C$4="Attiecināmās izmaksas",IF('9a+c+n'!$Q23="A",'9a+c+n'!C23,0),0)</f>
        <v>Kāpņu telpā termostatiskie sensori ar atslēgu regulējami</v>
      </c>
      <c r="D23" s="24" t="str">
        <f>IF($C$4="Attiecināmās izmaksas",IF('9a+c+n'!$Q23="A",'9a+c+n'!D23,0),0)</f>
        <v>gb</v>
      </c>
      <c r="E23" s="46"/>
      <c r="F23" s="65"/>
      <c r="G23" s="119"/>
      <c r="H23" s="119">
        <f>IF($C$4="Attiecināmās izmaksas",IF('9a+c+n'!$Q23="A",'9a+c+n'!H23,0),0)</f>
        <v>0</v>
      </c>
      <c r="I23" s="119"/>
      <c r="J23" s="119"/>
      <c r="K23" s="120">
        <f>IF($C$4="Attiecināmās izmaksas",IF('9a+c+n'!$Q23="A",'9a+c+n'!K23,0),0)</f>
        <v>0</v>
      </c>
      <c r="L23" s="65">
        <f>IF($C$4="Attiecināmās izmaksas",IF('9a+c+n'!$Q23="A",'9a+c+n'!L23,0),0)</f>
        <v>0</v>
      </c>
      <c r="M23" s="119">
        <f>IF($C$4="Attiecināmās izmaksas",IF('9a+c+n'!$Q23="A",'9a+c+n'!M23,0),0)</f>
        <v>0</v>
      </c>
      <c r="N23" s="119">
        <f>IF($C$4="Attiecināmās izmaksas",IF('9a+c+n'!$Q23="A",'9a+c+n'!N23,0),0)</f>
        <v>0</v>
      </c>
      <c r="O23" s="119">
        <f>IF($C$4="Attiecināmās izmaksas",IF('9a+c+n'!$Q23="A",'9a+c+n'!O23,0),0)</f>
        <v>0</v>
      </c>
      <c r="P23" s="120">
        <f>IF($C$4="Attiecināmās izmaksas",IF('9a+c+n'!$Q23="A",'9a+c+n'!P23,0),0)</f>
        <v>0</v>
      </c>
    </row>
    <row r="24" spans="1:16" ht="20.399999999999999" x14ac:dyDescent="0.2">
      <c r="A24" s="51">
        <f>IF(P24=0,0,IF(COUNTBLANK(P24)=1,0,COUNTA($P$14:P24)))</f>
        <v>0</v>
      </c>
      <c r="B24" s="24" t="str">
        <f>IF($C$4="Attiecināmās izmaksas",IF('9a+c+n'!$Q24="A",'9a+c+n'!B24,0),0)</f>
        <v>17-00000</v>
      </c>
      <c r="C24" s="24" t="str">
        <f>IF($C$4="Attiecināmās izmaksas",IF('9a+c+n'!$Q24="A",'9a+c+n'!C24,0),0)</f>
        <v xml:space="preserve">Radiatora atgaitas noslēgventilis </v>
      </c>
      <c r="D24" s="24" t="str">
        <f>IF($C$4="Attiecināmās izmaksas",IF('9a+c+n'!$Q24="A",'9a+c+n'!D24,0),0)</f>
        <v>gb</v>
      </c>
      <c r="E24" s="46"/>
      <c r="F24" s="65"/>
      <c r="G24" s="119"/>
      <c r="H24" s="119">
        <f>IF($C$4="Attiecināmās izmaksas",IF('9a+c+n'!$Q24="A",'9a+c+n'!H24,0),0)</f>
        <v>0</v>
      </c>
      <c r="I24" s="119"/>
      <c r="J24" s="119"/>
      <c r="K24" s="120">
        <f>IF($C$4="Attiecināmās izmaksas",IF('9a+c+n'!$Q24="A",'9a+c+n'!K24,0),0)</f>
        <v>0</v>
      </c>
      <c r="L24" s="65">
        <f>IF($C$4="Attiecināmās izmaksas",IF('9a+c+n'!$Q24="A",'9a+c+n'!L24,0),0)</f>
        <v>0</v>
      </c>
      <c r="M24" s="119">
        <f>IF($C$4="Attiecināmās izmaksas",IF('9a+c+n'!$Q24="A",'9a+c+n'!M24,0),0)</f>
        <v>0</v>
      </c>
      <c r="N24" s="119">
        <f>IF($C$4="Attiecināmās izmaksas",IF('9a+c+n'!$Q24="A",'9a+c+n'!N24,0),0)</f>
        <v>0</v>
      </c>
      <c r="O24" s="119">
        <f>IF($C$4="Attiecināmās izmaksas",IF('9a+c+n'!$Q24="A",'9a+c+n'!O24,0),0)</f>
        <v>0</v>
      </c>
      <c r="P24" s="120">
        <f>IF($C$4="Attiecināmās izmaksas",IF('9a+c+n'!$Q24="A",'9a+c+n'!P24,0),0)</f>
        <v>0</v>
      </c>
    </row>
    <row r="25" spans="1:16" ht="20.399999999999999" x14ac:dyDescent="0.2">
      <c r="A25" s="51">
        <f>IF(P25=0,0,IF(COUNTBLANK(P25)=1,0,COUNTA($P$14:P25)))</f>
        <v>0</v>
      </c>
      <c r="B25" s="24" t="str">
        <f>IF($C$4="Attiecināmās izmaksas",IF('9a+c+n'!$Q25="A",'9a+c+n'!B25,0),0)</f>
        <v>17-00000</v>
      </c>
      <c r="C25" s="24" t="str">
        <f>IF($C$4="Attiecināmās izmaksas",IF('9a+c+n'!$Q25="A",'9a+c+n'!C25,0),0)</f>
        <v>Balansēšanas vārsts ar mērnipeļiem, dn15 (vadība no siltummezgla)</v>
      </c>
      <c r="D25" s="24" t="str">
        <f>IF($C$4="Attiecināmās izmaksas",IF('9a+c+n'!$Q25="A",'9a+c+n'!D25,0),0)</f>
        <v>gb</v>
      </c>
      <c r="E25" s="46"/>
      <c r="F25" s="65"/>
      <c r="G25" s="119"/>
      <c r="H25" s="119">
        <f>IF($C$4="Attiecināmās izmaksas",IF('9a+c+n'!$Q25="A",'9a+c+n'!H25,0),0)</f>
        <v>0</v>
      </c>
      <c r="I25" s="119"/>
      <c r="J25" s="119"/>
      <c r="K25" s="120">
        <f>IF($C$4="Attiecināmās izmaksas",IF('9a+c+n'!$Q25="A",'9a+c+n'!K25,0),0)</f>
        <v>0</v>
      </c>
      <c r="L25" s="65">
        <f>IF($C$4="Attiecināmās izmaksas",IF('9a+c+n'!$Q25="A",'9a+c+n'!L25,0),0)</f>
        <v>0</v>
      </c>
      <c r="M25" s="119">
        <f>IF($C$4="Attiecināmās izmaksas",IF('9a+c+n'!$Q25="A",'9a+c+n'!M25,0),0)</f>
        <v>0</v>
      </c>
      <c r="N25" s="119">
        <f>IF($C$4="Attiecināmās izmaksas",IF('9a+c+n'!$Q25="A",'9a+c+n'!N25,0),0)</f>
        <v>0</v>
      </c>
      <c r="O25" s="119">
        <f>IF($C$4="Attiecināmās izmaksas",IF('9a+c+n'!$Q25="A",'9a+c+n'!O25,0),0)</f>
        <v>0</v>
      </c>
      <c r="P25" s="120">
        <f>IF($C$4="Attiecināmās izmaksas",IF('9a+c+n'!$Q25="A",'9a+c+n'!P25,0),0)</f>
        <v>0</v>
      </c>
    </row>
    <row r="26" spans="1:16" ht="20.399999999999999" x14ac:dyDescent="0.2">
      <c r="A26" s="51">
        <f>IF(P26=0,0,IF(COUNTBLANK(P26)=1,0,COUNTA($P$14:P26)))</f>
        <v>0</v>
      </c>
      <c r="B26" s="24" t="str">
        <f>IF($C$4="Attiecināmās izmaksas",IF('9a+c+n'!$Q26="A",'9a+c+n'!B26,0),0)</f>
        <v>17-00000</v>
      </c>
      <c r="C26" s="24" t="str">
        <f>IF($C$4="Attiecināmās izmaksas",IF('9a+c+n'!$Q26="A",'9a+c+n'!C26,0),0)</f>
        <v>Balansēšanas vārsts ar mērnipeļiem, dn20 (vadība no siltummezgla)</v>
      </c>
      <c r="D26" s="24" t="str">
        <f>IF($C$4="Attiecināmās izmaksas",IF('9a+c+n'!$Q26="A",'9a+c+n'!D26,0),0)</f>
        <v>gb</v>
      </c>
      <c r="E26" s="46"/>
      <c r="F26" s="65"/>
      <c r="G26" s="119"/>
      <c r="H26" s="119">
        <f>IF($C$4="Attiecināmās izmaksas",IF('9a+c+n'!$Q26="A",'9a+c+n'!H26,0),0)</f>
        <v>0</v>
      </c>
      <c r="I26" s="119"/>
      <c r="J26" s="119"/>
      <c r="K26" s="120">
        <f>IF($C$4="Attiecināmās izmaksas",IF('9a+c+n'!$Q26="A",'9a+c+n'!K26,0),0)</f>
        <v>0</v>
      </c>
      <c r="L26" s="65">
        <f>IF($C$4="Attiecināmās izmaksas",IF('9a+c+n'!$Q26="A",'9a+c+n'!L26,0),0)</f>
        <v>0</v>
      </c>
      <c r="M26" s="119">
        <f>IF($C$4="Attiecināmās izmaksas",IF('9a+c+n'!$Q26="A",'9a+c+n'!M26,0),0)</f>
        <v>0</v>
      </c>
      <c r="N26" s="119">
        <f>IF($C$4="Attiecināmās izmaksas",IF('9a+c+n'!$Q26="A",'9a+c+n'!N26,0),0)</f>
        <v>0</v>
      </c>
      <c r="O26" s="119">
        <f>IF($C$4="Attiecināmās izmaksas",IF('9a+c+n'!$Q26="A",'9a+c+n'!O26,0),0)</f>
        <v>0</v>
      </c>
      <c r="P26" s="120">
        <f>IF($C$4="Attiecināmās izmaksas",IF('9a+c+n'!$Q26="A",'9a+c+n'!P26,0),0)</f>
        <v>0</v>
      </c>
    </row>
    <row r="27" spans="1:16" ht="20.399999999999999" x14ac:dyDescent="0.2">
      <c r="A27" s="51">
        <f>IF(P27=0,0,IF(COUNTBLANK(P27)=1,0,COUNTA($P$14:P27)))</f>
        <v>0</v>
      </c>
      <c r="B27" s="24" t="str">
        <f>IF($C$4="Attiecināmās izmaksas",IF('9a+c+n'!$Q27="A",'9a+c+n'!B27,0),0)</f>
        <v>17-00000</v>
      </c>
      <c r="C27" s="24" t="str">
        <f>IF($C$4="Attiecināmās izmaksas",IF('9a+c+n'!$Q27="A",'9a+c+n'!C27,0),0)</f>
        <v>Lodveida vārsts dn20</v>
      </c>
      <c r="D27" s="24" t="str">
        <f>IF($C$4="Attiecināmās izmaksas",IF('9a+c+n'!$Q27="A",'9a+c+n'!D27,0),0)</f>
        <v>gb</v>
      </c>
      <c r="E27" s="46"/>
      <c r="F27" s="65"/>
      <c r="G27" s="119"/>
      <c r="H27" s="119">
        <f>IF($C$4="Attiecināmās izmaksas",IF('9a+c+n'!$Q27="A",'9a+c+n'!H27,0),0)</f>
        <v>0</v>
      </c>
      <c r="I27" s="119"/>
      <c r="J27" s="119"/>
      <c r="K27" s="120">
        <f>IF($C$4="Attiecināmās izmaksas",IF('9a+c+n'!$Q27="A",'9a+c+n'!K27,0),0)</f>
        <v>0</v>
      </c>
      <c r="L27" s="65">
        <f>IF($C$4="Attiecināmās izmaksas",IF('9a+c+n'!$Q27="A",'9a+c+n'!L27,0),0)</f>
        <v>0</v>
      </c>
      <c r="M27" s="119">
        <f>IF($C$4="Attiecināmās izmaksas",IF('9a+c+n'!$Q27="A",'9a+c+n'!M27,0),0)</f>
        <v>0</v>
      </c>
      <c r="N27" s="119">
        <f>IF($C$4="Attiecināmās izmaksas",IF('9a+c+n'!$Q27="A",'9a+c+n'!N27,0),0)</f>
        <v>0</v>
      </c>
      <c r="O27" s="119">
        <f>IF($C$4="Attiecināmās izmaksas",IF('9a+c+n'!$Q27="A",'9a+c+n'!O27,0),0)</f>
        <v>0</v>
      </c>
      <c r="P27" s="120">
        <f>IF($C$4="Attiecināmās izmaksas",IF('9a+c+n'!$Q27="A",'9a+c+n'!P27,0),0)</f>
        <v>0</v>
      </c>
    </row>
    <row r="28" spans="1:16" ht="20.399999999999999" x14ac:dyDescent="0.2">
      <c r="A28" s="51">
        <f>IF(P28=0,0,IF(COUNTBLANK(P28)=1,0,COUNTA($P$14:P28)))</f>
        <v>0</v>
      </c>
      <c r="B28" s="24" t="str">
        <f>IF($C$4="Attiecināmās izmaksas",IF('9a+c+n'!$Q28="A",'9a+c+n'!B28,0),0)</f>
        <v>17-00000</v>
      </c>
      <c r="C28" s="24" t="str">
        <f>IF($C$4="Attiecināmās izmaksas",IF('9a+c+n'!$Q28="A",'9a+c+n'!C28,0),0)</f>
        <v>Lodveida vārsts dn25</v>
      </c>
      <c r="D28" s="24" t="str">
        <f>IF($C$4="Attiecināmās izmaksas",IF('9a+c+n'!$Q28="A",'9a+c+n'!D28,0),0)</f>
        <v>gb</v>
      </c>
      <c r="E28" s="46"/>
      <c r="F28" s="65"/>
      <c r="G28" s="119"/>
      <c r="H28" s="119">
        <f>IF($C$4="Attiecināmās izmaksas",IF('9a+c+n'!$Q28="A",'9a+c+n'!H28,0),0)</f>
        <v>0</v>
      </c>
      <c r="I28" s="119"/>
      <c r="J28" s="119"/>
      <c r="K28" s="120">
        <f>IF($C$4="Attiecināmās izmaksas",IF('9a+c+n'!$Q28="A",'9a+c+n'!K28,0),0)</f>
        <v>0</v>
      </c>
      <c r="L28" s="65">
        <f>IF($C$4="Attiecināmās izmaksas",IF('9a+c+n'!$Q28="A",'9a+c+n'!L28,0),0)</f>
        <v>0</v>
      </c>
      <c r="M28" s="119">
        <f>IF($C$4="Attiecināmās izmaksas",IF('9a+c+n'!$Q28="A",'9a+c+n'!M28,0),0)</f>
        <v>0</v>
      </c>
      <c r="N28" s="119">
        <f>IF($C$4="Attiecināmās izmaksas",IF('9a+c+n'!$Q28="A",'9a+c+n'!N28,0),0)</f>
        <v>0</v>
      </c>
      <c r="O28" s="119">
        <f>IF($C$4="Attiecināmās izmaksas",IF('9a+c+n'!$Q28="A",'9a+c+n'!O28,0),0)</f>
        <v>0</v>
      </c>
      <c r="P28" s="120">
        <f>IF($C$4="Attiecināmās izmaksas",IF('9a+c+n'!$Q28="A",'9a+c+n'!P28,0),0)</f>
        <v>0</v>
      </c>
    </row>
    <row r="29" spans="1:16" ht="20.399999999999999" x14ac:dyDescent="0.2">
      <c r="A29" s="51">
        <f>IF(P29=0,0,IF(COUNTBLANK(P29)=1,0,COUNTA($P$14:P29)))</f>
        <v>0</v>
      </c>
      <c r="B29" s="24" t="str">
        <f>IF($C$4="Attiecināmās izmaksas",IF('9a+c+n'!$Q29="A",'9a+c+n'!B29,0),0)</f>
        <v>17-00000</v>
      </c>
      <c r="C29" s="24" t="str">
        <f>IF($C$4="Attiecināmās izmaksas",IF('9a+c+n'!$Q29="A",'9a+c+n'!C29,0),0)</f>
        <v xml:space="preserve">Tukšošanas vārsti </v>
      </c>
      <c r="D29" s="24" t="str">
        <f>IF($C$4="Attiecināmās izmaksas",IF('9a+c+n'!$Q29="A",'9a+c+n'!D29,0),0)</f>
        <v>gb</v>
      </c>
      <c r="E29" s="46"/>
      <c r="F29" s="65"/>
      <c r="G29" s="119"/>
      <c r="H29" s="119">
        <f>IF($C$4="Attiecināmās izmaksas",IF('9a+c+n'!$Q29="A",'9a+c+n'!H29,0),0)</f>
        <v>0</v>
      </c>
      <c r="I29" s="119"/>
      <c r="J29" s="119"/>
      <c r="K29" s="120">
        <f>IF($C$4="Attiecināmās izmaksas",IF('9a+c+n'!$Q29="A",'9a+c+n'!K29,0),0)</f>
        <v>0</v>
      </c>
      <c r="L29" s="65">
        <f>IF($C$4="Attiecināmās izmaksas",IF('9a+c+n'!$Q29="A",'9a+c+n'!L29,0),0)</f>
        <v>0</v>
      </c>
      <c r="M29" s="119">
        <f>IF($C$4="Attiecināmās izmaksas",IF('9a+c+n'!$Q29="A",'9a+c+n'!M29,0),0)</f>
        <v>0</v>
      </c>
      <c r="N29" s="119">
        <f>IF($C$4="Attiecināmās izmaksas",IF('9a+c+n'!$Q29="A",'9a+c+n'!N29,0),0)</f>
        <v>0</v>
      </c>
      <c r="O29" s="119">
        <f>IF($C$4="Attiecināmās izmaksas",IF('9a+c+n'!$Q29="A",'9a+c+n'!O29,0),0)</f>
        <v>0</v>
      </c>
      <c r="P29" s="120">
        <f>IF($C$4="Attiecināmās izmaksas",IF('9a+c+n'!$Q29="A",'9a+c+n'!P29,0),0)</f>
        <v>0</v>
      </c>
    </row>
    <row r="30" spans="1:16" ht="20.399999999999999" x14ac:dyDescent="0.2">
      <c r="A30" s="51">
        <f>IF(P30=0,0,IF(COUNTBLANK(P30)=1,0,COUNTA($P$14:P30)))</f>
        <v>0</v>
      </c>
      <c r="B30" s="24" t="str">
        <f>IF($C$4="Attiecināmās izmaksas",IF('9a+c+n'!$Q30="A",'9a+c+n'!B30,0),0)</f>
        <v>17-00000</v>
      </c>
      <c r="C30" s="24" t="str">
        <f>IF($C$4="Attiecināmās izmaksas",IF('9a+c+n'!$Q30="A",'9a+c+n'!C30,0),0)</f>
        <v xml:space="preserve">Presējamās tērauda caurules,Viega vai ekvivalents dn12 </v>
      </c>
      <c r="D30" s="24" t="str">
        <f>IF($C$4="Attiecināmās izmaksas",IF('9a+c+n'!$Q30="A",'9a+c+n'!D30,0),0)</f>
        <v>m</v>
      </c>
      <c r="E30" s="46"/>
      <c r="F30" s="65"/>
      <c r="G30" s="119"/>
      <c r="H30" s="119">
        <f>IF($C$4="Attiecināmās izmaksas",IF('9a+c+n'!$Q30="A",'9a+c+n'!H30,0),0)</f>
        <v>0</v>
      </c>
      <c r="I30" s="119"/>
      <c r="J30" s="119"/>
      <c r="K30" s="120">
        <f>IF($C$4="Attiecināmās izmaksas",IF('9a+c+n'!$Q30="A",'9a+c+n'!K30,0),0)</f>
        <v>0</v>
      </c>
      <c r="L30" s="65">
        <f>IF($C$4="Attiecināmās izmaksas",IF('9a+c+n'!$Q30="A",'9a+c+n'!L30,0),0)</f>
        <v>0</v>
      </c>
      <c r="M30" s="119">
        <f>IF($C$4="Attiecināmās izmaksas",IF('9a+c+n'!$Q30="A",'9a+c+n'!M30,0),0)</f>
        <v>0</v>
      </c>
      <c r="N30" s="119">
        <f>IF($C$4="Attiecināmās izmaksas",IF('9a+c+n'!$Q30="A",'9a+c+n'!N30,0),0)</f>
        <v>0</v>
      </c>
      <c r="O30" s="119">
        <f>IF($C$4="Attiecināmās izmaksas",IF('9a+c+n'!$Q30="A",'9a+c+n'!O30,0),0)</f>
        <v>0</v>
      </c>
      <c r="P30" s="120">
        <f>IF($C$4="Attiecināmās izmaksas",IF('9a+c+n'!$Q30="A",'9a+c+n'!P30,0),0)</f>
        <v>0</v>
      </c>
    </row>
    <row r="31" spans="1:16" ht="20.399999999999999" x14ac:dyDescent="0.2">
      <c r="A31" s="51">
        <f>IF(P31=0,0,IF(COUNTBLANK(P31)=1,0,COUNTA($P$14:P31)))</f>
        <v>0</v>
      </c>
      <c r="B31" s="24" t="str">
        <f>IF($C$4="Attiecināmās izmaksas",IF('9a+c+n'!$Q31="A",'9a+c+n'!B31,0),0)</f>
        <v>17-00000</v>
      </c>
      <c r="C31" s="24" t="str">
        <f>IF($C$4="Attiecināmās izmaksas",IF('9a+c+n'!$Q31="A",'9a+c+n'!C31,0),0)</f>
        <v>Presējamās tērauda caurules,Viega vai ekvivalents dn15</v>
      </c>
      <c r="D31" s="24" t="str">
        <f>IF($C$4="Attiecināmās izmaksas",IF('9a+c+n'!$Q31="A",'9a+c+n'!D31,0),0)</f>
        <v>m</v>
      </c>
      <c r="E31" s="46"/>
      <c r="F31" s="65"/>
      <c r="G31" s="119"/>
      <c r="H31" s="119">
        <f>IF($C$4="Attiecināmās izmaksas",IF('9a+c+n'!$Q31="A",'9a+c+n'!H31,0),0)</f>
        <v>0</v>
      </c>
      <c r="I31" s="119"/>
      <c r="J31" s="119"/>
      <c r="K31" s="120">
        <f>IF($C$4="Attiecināmās izmaksas",IF('9a+c+n'!$Q31="A",'9a+c+n'!K31,0),0)</f>
        <v>0</v>
      </c>
      <c r="L31" s="65">
        <f>IF($C$4="Attiecināmās izmaksas",IF('9a+c+n'!$Q31="A",'9a+c+n'!L31,0),0)</f>
        <v>0</v>
      </c>
      <c r="M31" s="119">
        <f>IF($C$4="Attiecināmās izmaksas",IF('9a+c+n'!$Q31="A",'9a+c+n'!M31,0),0)</f>
        <v>0</v>
      </c>
      <c r="N31" s="119">
        <f>IF($C$4="Attiecināmās izmaksas",IF('9a+c+n'!$Q31="A",'9a+c+n'!N31,0),0)</f>
        <v>0</v>
      </c>
      <c r="O31" s="119">
        <f>IF($C$4="Attiecināmās izmaksas",IF('9a+c+n'!$Q31="A",'9a+c+n'!O31,0),0)</f>
        <v>0</v>
      </c>
      <c r="P31" s="120">
        <f>IF($C$4="Attiecināmās izmaksas",IF('9a+c+n'!$Q31="A",'9a+c+n'!P31,0),0)</f>
        <v>0</v>
      </c>
    </row>
    <row r="32" spans="1:16" ht="20.399999999999999" x14ac:dyDescent="0.2">
      <c r="A32" s="51">
        <f>IF(P32=0,0,IF(COUNTBLANK(P32)=1,0,COUNTA($P$14:P32)))</f>
        <v>0</v>
      </c>
      <c r="B32" s="24" t="str">
        <f>IF($C$4="Attiecināmās izmaksas",IF('9a+c+n'!$Q32="A",'9a+c+n'!B32,0),0)</f>
        <v>17-00000</v>
      </c>
      <c r="C32" s="24" t="str">
        <f>IF($C$4="Attiecināmās izmaksas",IF('9a+c+n'!$Q32="A",'9a+c+n'!C32,0),0)</f>
        <v>Presējamās tērauda caurules,Viega vai ekvivalents dn18</v>
      </c>
      <c r="D32" s="24" t="str">
        <f>IF($C$4="Attiecināmās izmaksas",IF('9a+c+n'!$Q32="A",'9a+c+n'!D32,0),0)</f>
        <v>m</v>
      </c>
      <c r="E32" s="46"/>
      <c r="F32" s="65"/>
      <c r="G32" s="119"/>
      <c r="H32" s="119">
        <f>IF($C$4="Attiecināmās izmaksas",IF('9a+c+n'!$Q32="A",'9a+c+n'!H32,0),0)</f>
        <v>0</v>
      </c>
      <c r="I32" s="119"/>
      <c r="J32" s="119"/>
      <c r="K32" s="120">
        <f>IF($C$4="Attiecināmās izmaksas",IF('9a+c+n'!$Q32="A",'9a+c+n'!K32,0),0)</f>
        <v>0</v>
      </c>
      <c r="L32" s="65">
        <f>IF($C$4="Attiecināmās izmaksas",IF('9a+c+n'!$Q32="A",'9a+c+n'!L32,0),0)</f>
        <v>0</v>
      </c>
      <c r="M32" s="119">
        <f>IF($C$4="Attiecināmās izmaksas",IF('9a+c+n'!$Q32="A",'9a+c+n'!M32,0),0)</f>
        <v>0</v>
      </c>
      <c r="N32" s="119">
        <f>IF($C$4="Attiecināmās izmaksas",IF('9a+c+n'!$Q32="A",'9a+c+n'!N32,0),0)</f>
        <v>0</v>
      </c>
      <c r="O32" s="119">
        <f>IF($C$4="Attiecināmās izmaksas",IF('9a+c+n'!$Q32="A",'9a+c+n'!O32,0),0)</f>
        <v>0</v>
      </c>
      <c r="P32" s="120">
        <f>IF($C$4="Attiecināmās izmaksas",IF('9a+c+n'!$Q32="A",'9a+c+n'!P32,0),0)</f>
        <v>0</v>
      </c>
    </row>
    <row r="33" spans="1:16" ht="20.399999999999999" x14ac:dyDescent="0.2">
      <c r="A33" s="51">
        <f>IF(P33=0,0,IF(COUNTBLANK(P33)=1,0,COUNTA($P$14:P33)))</f>
        <v>0</v>
      </c>
      <c r="B33" s="24" t="str">
        <f>IF($C$4="Attiecināmās izmaksas",IF('9a+c+n'!$Q33="A",'9a+c+n'!B33,0),0)</f>
        <v>17-00000</v>
      </c>
      <c r="C33" s="24" t="str">
        <f>IF($C$4="Attiecināmās izmaksas",IF('9a+c+n'!$Q33="A",'9a+c+n'!C33,0),0)</f>
        <v>Presējamās tērauda caurules,Viega vai ekvivalents dn22</v>
      </c>
      <c r="D33" s="24" t="str">
        <f>IF($C$4="Attiecināmās izmaksas",IF('9a+c+n'!$Q33="A",'9a+c+n'!D33,0),0)</f>
        <v>m</v>
      </c>
      <c r="E33" s="46"/>
      <c r="F33" s="65"/>
      <c r="G33" s="119"/>
      <c r="H33" s="119">
        <f>IF($C$4="Attiecināmās izmaksas",IF('9a+c+n'!$Q33="A",'9a+c+n'!H33,0),0)</f>
        <v>0</v>
      </c>
      <c r="I33" s="119"/>
      <c r="J33" s="119"/>
      <c r="K33" s="120">
        <f>IF($C$4="Attiecināmās izmaksas",IF('9a+c+n'!$Q33="A",'9a+c+n'!K33,0),0)</f>
        <v>0</v>
      </c>
      <c r="L33" s="65">
        <f>IF($C$4="Attiecināmās izmaksas",IF('9a+c+n'!$Q33="A",'9a+c+n'!L33,0),0)</f>
        <v>0</v>
      </c>
      <c r="M33" s="119">
        <f>IF($C$4="Attiecināmās izmaksas",IF('9a+c+n'!$Q33="A",'9a+c+n'!M33,0),0)</f>
        <v>0</v>
      </c>
      <c r="N33" s="119">
        <f>IF($C$4="Attiecināmās izmaksas",IF('9a+c+n'!$Q33="A",'9a+c+n'!N33,0),0)</f>
        <v>0</v>
      </c>
      <c r="O33" s="119">
        <f>IF($C$4="Attiecināmās izmaksas",IF('9a+c+n'!$Q33="A",'9a+c+n'!O33,0),0)</f>
        <v>0</v>
      </c>
      <c r="P33" s="120">
        <f>IF($C$4="Attiecināmās izmaksas",IF('9a+c+n'!$Q33="A",'9a+c+n'!P33,0),0)</f>
        <v>0</v>
      </c>
    </row>
    <row r="34" spans="1:16" ht="20.399999999999999" x14ac:dyDescent="0.2">
      <c r="A34" s="51">
        <f>IF(P34=0,0,IF(COUNTBLANK(P34)=1,0,COUNTA($P$14:P34)))</f>
        <v>0</v>
      </c>
      <c r="B34" s="24" t="str">
        <f>IF($C$4="Attiecināmās izmaksas",IF('9a+c+n'!$Q34="A",'9a+c+n'!B34,0),0)</f>
        <v>17-00000</v>
      </c>
      <c r="C34" s="24" t="str">
        <f>IF($C$4="Attiecināmās izmaksas",IF('9a+c+n'!$Q34="A",'9a+c+n'!C34,0),0)</f>
        <v>Presējamās tērauda caurules,Viega vai ekvivalents dn28</v>
      </c>
      <c r="D34" s="24" t="str">
        <f>IF($C$4="Attiecināmās izmaksas",IF('9a+c+n'!$Q34="A",'9a+c+n'!D34,0),0)</f>
        <v>m</v>
      </c>
      <c r="E34" s="46"/>
      <c r="F34" s="65"/>
      <c r="G34" s="119"/>
      <c r="H34" s="119">
        <f>IF($C$4="Attiecināmās izmaksas",IF('9a+c+n'!$Q34="A",'9a+c+n'!H34,0),0)</f>
        <v>0</v>
      </c>
      <c r="I34" s="119"/>
      <c r="J34" s="119"/>
      <c r="K34" s="120">
        <f>IF($C$4="Attiecināmās izmaksas",IF('9a+c+n'!$Q34="A",'9a+c+n'!K34,0),0)</f>
        <v>0</v>
      </c>
      <c r="L34" s="65">
        <f>IF($C$4="Attiecināmās izmaksas",IF('9a+c+n'!$Q34="A",'9a+c+n'!L34,0),0)</f>
        <v>0</v>
      </c>
      <c r="M34" s="119">
        <f>IF($C$4="Attiecināmās izmaksas",IF('9a+c+n'!$Q34="A",'9a+c+n'!M34,0),0)</f>
        <v>0</v>
      </c>
      <c r="N34" s="119">
        <f>IF($C$4="Attiecināmās izmaksas",IF('9a+c+n'!$Q34="A",'9a+c+n'!N34,0),0)</f>
        <v>0</v>
      </c>
      <c r="O34" s="119">
        <f>IF($C$4="Attiecināmās izmaksas",IF('9a+c+n'!$Q34="A",'9a+c+n'!O34,0),0)</f>
        <v>0</v>
      </c>
      <c r="P34" s="120">
        <f>IF($C$4="Attiecināmās izmaksas",IF('9a+c+n'!$Q34="A",'9a+c+n'!P34,0),0)</f>
        <v>0</v>
      </c>
    </row>
    <row r="35" spans="1:16" ht="20.399999999999999" x14ac:dyDescent="0.2">
      <c r="A35" s="51">
        <f>IF(P35=0,0,IF(COUNTBLANK(P35)=1,0,COUNTA($P$14:P35)))</f>
        <v>0</v>
      </c>
      <c r="B35" s="24" t="str">
        <f>IF($C$4="Attiecināmās izmaksas",IF('9a+c+n'!$Q35="A",'9a+c+n'!B35,0),0)</f>
        <v>17-00000</v>
      </c>
      <c r="C35" s="24" t="str">
        <f>IF($C$4="Attiecināmās izmaksas",IF('9a+c+n'!$Q35="A",'9a+c+n'!C35,0),0)</f>
        <v>Cauruļvadu fasondaļas (fitingi, savienojumi, pārejas)</v>
      </c>
      <c r="D35" s="24" t="str">
        <f>IF($C$4="Attiecināmās izmaksas",IF('9a+c+n'!$Q35="A",'9a+c+n'!D35,0),0)</f>
        <v>kompl.</v>
      </c>
      <c r="E35" s="46"/>
      <c r="F35" s="65"/>
      <c r="G35" s="119"/>
      <c r="H35" s="119">
        <f>IF($C$4="Attiecināmās izmaksas",IF('9a+c+n'!$Q35="A",'9a+c+n'!H35,0),0)</f>
        <v>0</v>
      </c>
      <c r="I35" s="119"/>
      <c r="J35" s="119"/>
      <c r="K35" s="120">
        <f>IF($C$4="Attiecināmās izmaksas",IF('9a+c+n'!$Q35="A",'9a+c+n'!K35,0),0)</f>
        <v>0</v>
      </c>
      <c r="L35" s="65">
        <f>IF($C$4="Attiecināmās izmaksas",IF('9a+c+n'!$Q35="A",'9a+c+n'!L35,0),0)</f>
        <v>0</v>
      </c>
      <c r="M35" s="119">
        <f>IF($C$4="Attiecināmās izmaksas",IF('9a+c+n'!$Q35="A",'9a+c+n'!M35,0),0)</f>
        <v>0</v>
      </c>
      <c r="N35" s="119">
        <f>IF($C$4="Attiecināmās izmaksas",IF('9a+c+n'!$Q35="A",'9a+c+n'!N35,0),0)</f>
        <v>0</v>
      </c>
      <c r="O35" s="119">
        <f>IF($C$4="Attiecināmās izmaksas",IF('9a+c+n'!$Q35="A",'9a+c+n'!O35,0),0)</f>
        <v>0</v>
      </c>
      <c r="P35" s="120">
        <f>IF($C$4="Attiecināmās izmaksas",IF('9a+c+n'!$Q35="A",'9a+c+n'!P35,0),0)</f>
        <v>0</v>
      </c>
    </row>
    <row r="36" spans="1:16" ht="20.399999999999999" x14ac:dyDescent="0.2">
      <c r="A36" s="51">
        <f>IF(P36=0,0,IF(COUNTBLANK(P36)=1,0,COUNTA($P$14:P36)))</f>
        <v>0</v>
      </c>
      <c r="B36" s="24" t="str">
        <f>IF($C$4="Attiecināmās izmaksas",IF('9a+c+n'!$Q36="A",'9a+c+n'!B36,0),0)</f>
        <v>17-00000</v>
      </c>
      <c r="C36" s="24" t="str">
        <f>IF($C$4="Attiecināmās izmaksas",IF('9a+c+n'!$Q36="A",'9a+c+n'!C36,0),0)</f>
        <v>Alokators  E-ITN 40 ar alumīnija montāžas plāksni vai ekvivalents</v>
      </c>
      <c r="D36" s="24" t="str">
        <f>IF($C$4="Attiecināmās izmaksas",IF('9a+c+n'!$Q36="A",'9a+c+n'!D36,0),0)</f>
        <v>gb</v>
      </c>
      <c r="E36" s="46"/>
      <c r="F36" s="65"/>
      <c r="G36" s="119"/>
      <c r="H36" s="119">
        <f>IF($C$4="Attiecināmās izmaksas",IF('9a+c+n'!$Q36="A",'9a+c+n'!H36,0),0)</f>
        <v>0</v>
      </c>
      <c r="I36" s="119"/>
      <c r="J36" s="119"/>
      <c r="K36" s="120">
        <f>IF($C$4="Attiecināmās izmaksas",IF('9a+c+n'!$Q36="A",'9a+c+n'!K36,0),0)</f>
        <v>0</v>
      </c>
      <c r="L36" s="65">
        <f>IF($C$4="Attiecināmās izmaksas",IF('9a+c+n'!$Q36="A",'9a+c+n'!L36,0),0)</f>
        <v>0</v>
      </c>
      <c r="M36" s="119">
        <f>IF($C$4="Attiecināmās izmaksas",IF('9a+c+n'!$Q36="A",'9a+c+n'!M36,0),0)</f>
        <v>0</v>
      </c>
      <c r="N36" s="119">
        <f>IF($C$4="Attiecināmās izmaksas",IF('9a+c+n'!$Q36="A",'9a+c+n'!N36,0),0)</f>
        <v>0</v>
      </c>
      <c r="O36" s="119">
        <f>IF($C$4="Attiecināmās izmaksas",IF('9a+c+n'!$Q36="A",'9a+c+n'!O36,0),0)</f>
        <v>0</v>
      </c>
      <c r="P36" s="120">
        <f>IF($C$4="Attiecināmās izmaksas",IF('9a+c+n'!$Q36="A",'9a+c+n'!P36,0),0)</f>
        <v>0</v>
      </c>
    </row>
    <row r="37" spans="1:16" ht="20.399999999999999" x14ac:dyDescent="0.2">
      <c r="A37" s="51">
        <f>IF(P37=0,0,IF(COUNTBLANK(P37)=1,0,COUNTA($P$14:P37)))</f>
        <v>0</v>
      </c>
      <c r="B37" s="24" t="str">
        <f>IF($C$4="Attiecināmās izmaksas",IF('9a+c+n'!$Q37="A",'9a+c+n'!B37,0),0)</f>
        <v>17-00000</v>
      </c>
      <c r="C37" s="24" t="str">
        <f>IF($C$4="Attiecināmās izmaksas",IF('9a+c+n'!$Q37="A",'9a+c+n'!C37,0),0)</f>
        <v>Radio centrāle Sky Meters koncentrators 220v 4G vai ekvivalents</v>
      </c>
      <c r="D37" s="24" t="str">
        <f>IF($C$4="Attiecināmās izmaksas",IF('9a+c+n'!$Q37="A",'9a+c+n'!D37,0),0)</f>
        <v>kompl.</v>
      </c>
      <c r="E37" s="46"/>
      <c r="F37" s="65"/>
      <c r="G37" s="119"/>
      <c r="H37" s="119">
        <f>IF($C$4="Attiecināmās izmaksas",IF('9a+c+n'!$Q37="A",'9a+c+n'!H37,0),0)</f>
        <v>0</v>
      </c>
      <c r="I37" s="119"/>
      <c r="J37" s="119"/>
      <c r="K37" s="120">
        <f>IF($C$4="Attiecināmās izmaksas",IF('9a+c+n'!$Q37="A",'9a+c+n'!K37,0),0)</f>
        <v>0</v>
      </c>
      <c r="L37" s="65">
        <f>IF($C$4="Attiecināmās izmaksas",IF('9a+c+n'!$Q37="A",'9a+c+n'!L37,0),0)</f>
        <v>0</v>
      </c>
      <c r="M37" s="119">
        <f>IF($C$4="Attiecināmās izmaksas",IF('9a+c+n'!$Q37="A",'9a+c+n'!M37,0),0)</f>
        <v>0</v>
      </c>
      <c r="N37" s="119">
        <f>IF($C$4="Attiecināmās izmaksas",IF('9a+c+n'!$Q37="A",'9a+c+n'!N37,0),0)</f>
        <v>0</v>
      </c>
      <c r="O37" s="119">
        <f>IF($C$4="Attiecināmās izmaksas",IF('9a+c+n'!$Q37="A",'9a+c+n'!O37,0),0)</f>
        <v>0</v>
      </c>
      <c r="P37" s="120">
        <f>IF($C$4="Attiecināmās izmaksas",IF('9a+c+n'!$Q37="A",'9a+c+n'!P37,0),0)</f>
        <v>0</v>
      </c>
    </row>
    <row r="38" spans="1:16" ht="20.399999999999999" x14ac:dyDescent="0.2">
      <c r="A38" s="51">
        <f>IF(P38=0,0,IF(COUNTBLANK(P38)=1,0,COUNTA($P$14:P38)))</f>
        <v>0</v>
      </c>
      <c r="B38" s="24" t="str">
        <f>IF($C$4="Attiecināmās izmaksas",IF('9a+c+n'!$Q38="A",'9a+c+n'!B38,0),0)</f>
        <v>17-00000</v>
      </c>
      <c r="C38" s="24" t="str">
        <f>IF($C$4="Attiecināmās izmaksas",IF('9a+c+n'!$Q38="A",'9a+c+n'!C38,0),0)</f>
        <v>Atkārtotājs Sky Meters  220v vai ekvivalents</v>
      </c>
      <c r="D38" s="24" t="str">
        <f>IF($C$4="Attiecināmās izmaksas",IF('9a+c+n'!$Q38="A",'9a+c+n'!D38,0),0)</f>
        <v>gb</v>
      </c>
      <c r="E38" s="46"/>
      <c r="F38" s="65"/>
      <c r="G38" s="119"/>
      <c r="H38" s="119">
        <f>IF($C$4="Attiecināmās izmaksas",IF('9a+c+n'!$Q38="A",'9a+c+n'!H38,0),0)</f>
        <v>0</v>
      </c>
      <c r="I38" s="119"/>
      <c r="J38" s="119"/>
      <c r="K38" s="120">
        <f>IF($C$4="Attiecināmās izmaksas",IF('9a+c+n'!$Q38="A",'9a+c+n'!K38,0),0)</f>
        <v>0</v>
      </c>
      <c r="L38" s="65">
        <f>IF($C$4="Attiecināmās izmaksas",IF('9a+c+n'!$Q38="A",'9a+c+n'!L38,0),0)</f>
        <v>0</v>
      </c>
      <c r="M38" s="119">
        <f>IF($C$4="Attiecināmās izmaksas",IF('9a+c+n'!$Q38="A",'9a+c+n'!M38,0),0)</f>
        <v>0</v>
      </c>
      <c r="N38" s="119">
        <f>IF($C$4="Attiecināmās izmaksas",IF('9a+c+n'!$Q38="A",'9a+c+n'!N38,0),0)</f>
        <v>0</v>
      </c>
      <c r="O38" s="119">
        <f>IF($C$4="Attiecināmās izmaksas",IF('9a+c+n'!$Q38="A",'9a+c+n'!O38,0),0)</f>
        <v>0</v>
      </c>
      <c r="P38" s="120">
        <f>IF($C$4="Attiecināmās izmaksas",IF('9a+c+n'!$Q38="A",'9a+c+n'!P38,0),0)</f>
        <v>0</v>
      </c>
    </row>
    <row r="39" spans="1:16" ht="20.399999999999999" x14ac:dyDescent="0.2">
      <c r="A39" s="51">
        <f>IF(P39=0,0,IF(COUNTBLANK(P39)=1,0,COUNTA($P$14:P39)))</f>
        <v>0</v>
      </c>
      <c r="B39" s="24" t="str">
        <f>IF($C$4="Attiecināmās izmaksas",IF('9a+c+n'!$Q39="A",'9a+c+n'!B39,0),0)</f>
        <v>17-00000</v>
      </c>
      <c r="C39" s="24" t="str">
        <f>IF($C$4="Attiecināmās izmaksas",IF('9a+c+n'!$Q39="A",'9a+c+n'!C39,0),0)</f>
        <v>Alokatoru sistēmas instalācijas darbi</v>
      </c>
      <c r="D39" s="24" t="str">
        <f>IF($C$4="Attiecināmās izmaksas",IF('9a+c+n'!$Q39="A",'9a+c+n'!D39,0),0)</f>
        <v>gb</v>
      </c>
      <c r="E39" s="46"/>
      <c r="F39" s="65"/>
      <c r="G39" s="119"/>
      <c r="H39" s="119">
        <f>IF($C$4="Attiecināmās izmaksas",IF('9a+c+n'!$Q39="A",'9a+c+n'!H39,0),0)</f>
        <v>0</v>
      </c>
      <c r="I39" s="119"/>
      <c r="J39" s="119"/>
      <c r="K39" s="120">
        <f>IF($C$4="Attiecināmās izmaksas",IF('9a+c+n'!$Q39="A",'9a+c+n'!K39,0),0)</f>
        <v>0</v>
      </c>
      <c r="L39" s="65">
        <f>IF($C$4="Attiecināmās izmaksas",IF('9a+c+n'!$Q39="A",'9a+c+n'!L39,0),0)</f>
        <v>0</v>
      </c>
      <c r="M39" s="119">
        <f>IF($C$4="Attiecināmās izmaksas",IF('9a+c+n'!$Q39="A",'9a+c+n'!M39,0),0)</f>
        <v>0</v>
      </c>
      <c r="N39" s="119">
        <f>IF($C$4="Attiecināmās izmaksas",IF('9a+c+n'!$Q39="A",'9a+c+n'!N39,0),0)</f>
        <v>0</v>
      </c>
      <c r="O39" s="119">
        <f>IF($C$4="Attiecināmās izmaksas",IF('9a+c+n'!$Q39="A",'9a+c+n'!O39,0),0)</f>
        <v>0</v>
      </c>
      <c r="P39" s="120">
        <f>IF($C$4="Attiecināmās izmaksas",IF('9a+c+n'!$Q39="A",'9a+c+n'!P39,0),0)</f>
        <v>0</v>
      </c>
    </row>
    <row r="40" spans="1:16" ht="20.399999999999999" x14ac:dyDescent="0.2">
      <c r="A40" s="51">
        <f>IF(P40=0,0,IF(COUNTBLANK(P40)=1,0,COUNTA($P$14:P40)))</f>
        <v>0</v>
      </c>
      <c r="B40" s="24" t="str">
        <f>IF($C$4="Attiecināmās izmaksas",IF('9a+c+n'!$Q40="A",'9a+c+n'!B40,0),0)</f>
        <v>17-00000</v>
      </c>
      <c r="C40" s="24" t="str">
        <f>IF($C$4="Attiecināmās izmaksas",IF('9a+c+n'!$Q40="A",'9a+c+n'!C40,0),0)</f>
        <v>Alokatoru servera parametrizēšana</v>
      </c>
      <c r="D40" s="24" t="str">
        <f>IF($C$4="Attiecināmās izmaksas",IF('9a+c+n'!$Q40="A",'9a+c+n'!D40,0),0)</f>
        <v>gb</v>
      </c>
      <c r="E40" s="46"/>
      <c r="F40" s="65"/>
      <c r="G40" s="119"/>
      <c r="H40" s="119">
        <f>IF($C$4="Attiecināmās izmaksas",IF('9a+c+n'!$Q40="A",'9a+c+n'!H40,0),0)</f>
        <v>0</v>
      </c>
      <c r="I40" s="119"/>
      <c r="J40" s="119"/>
      <c r="K40" s="120">
        <f>IF($C$4="Attiecināmās izmaksas",IF('9a+c+n'!$Q40="A",'9a+c+n'!K40,0),0)</f>
        <v>0</v>
      </c>
      <c r="L40" s="65">
        <f>IF($C$4="Attiecināmās izmaksas",IF('9a+c+n'!$Q40="A",'9a+c+n'!L40,0),0)</f>
        <v>0</v>
      </c>
      <c r="M40" s="119">
        <f>IF($C$4="Attiecināmās izmaksas",IF('9a+c+n'!$Q40="A",'9a+c+n'!M40,0),0)</f>
        <v>0</v>
      </c>
      <c r="N40" s="119">
        <f>IF($C$4="Attiecināmās izmaksas",IF('9a+c+n'!$Q40="A",'9a+c+n'!N40,0),0)</f>
        <v>0</v>
      </c>
      <c r="O40" s="119">
        <f>IF($C$4="Attiecināmās izmaksas",IF('9a+c+n'!$Q40="A",'9a+c+n'!O40,0),0)</f>
        <v>0</v>
      </c>
      <c r="P40" s="120">
        <f>IF($C$4="Attiecināmās izmaksas",IF('9a+c+n'!$Q40="A",'9a+c+n'!P40,0),0)</f>
        <v>0</v>
      </c>
    </row>
    <row r="41" spans="1:16" ht="20.399999999999999" x14ac:dyDescent="0.2">
      <c r="A41" s="51">
        <f>IF(P41=0,0,IF(COUNTBLANK(P41)=1,0,COUNTA($P$14:P41)))</f>
        <v>0</v>
      </c>
      <c r="B41" s="24" t="str">
        <f>IF($C$4="Attiecināmās izmaksas",IF('9a+c+n'!$Q41="A",'9a+c+n'!B41,0),0)</f>
        <v>17-00000</v>
      </c>
      <c r="C41" s="24" t="str">
        <f>IF($C$4="Attiecināmās izmaksas",IF('9a+c+n'!$Q41="A",'9a+c+n'!C41,0),0)</f>
        <v>Kompensatori garajaiem, taisnajiem trases posmiem</v>
      </c>
      <c r="D41" s="24" t="str">
        <f>IF($C$4="Attiecināmās izmaksas",IF('9a+c+n'!$Q41="A",'9a+c+n'!D41,0),0)</f>
        <v>komp.</v>
      </c>
      <c r="E41" s="46"/>
      <c r="F41" s="65"/>
      <c r="G41" s="119"/>
      <c r="H41" s="119">
        <f>IF($C$4="Attiecināmās izmaksas",IF('9a+c+n'!$Q41="A",'9a+c+n'!H41,0),0)</f>
        <v>0</v>
      </c>
      <c r="I41" s="119"/>
      <c r="J41" s="119"/>
      <c r="K41" s="120">
        <f>IF($C$4="Attiecināmās izmaksas",IF('9a+c+n'!$Q41="A",'9a+c+n'!K41,0),0)</f>
        <v>0</v>
      </c>
      <c r="L41" s="65">
        <f>IF($C$4="Attiecināmās izmaksas",IF('9a+c+n'!$Q41="A",'9a+c+n'!L41,0),0)</f>
        <v>0</v>
      </c>
      <c r="M41" s="119">
        <f>IF($C$4="Attiecināmās izmaksas",IF('9a+c+n'!$Q41="A",'9a+c+n'!M41,0),0)</f>
        <v>0</v>
      </c>
      <c r="N41" s="119">
        <f>IF($C$4="Attiecināmās izmaksas",IF('9a+c+n'!$Q41="A",'9a+c+n'!N41,0),0)</f>
        <v>0</v>
      </c>
      <c r="O41" s="119">
        <f>IF($C$4="Attiecināmās izmaksas",IF('9a+c+n'!$Q41="A",'9a+c+n'!O41,0),0)</f>
        <v>0</v>
      </c>
      <c r="P41" s="120">
        <f>IF($C$4="Attiecināmās izmaksas",IF('9a+c+n'!$Q41="A",'9a+c+n'!P41,0),0)</f>
        <v>0</v>
      </c>
    </row>
    <row r="42" spans="1:16" x14ac:dyDescent="0.2">
      <c r="A42" s="51">
        <f>IF(P42=0,0,IF(COUNTBLANK(P42)=1,0,COUNTA($P$14:P42)))</f>
        <v>0</v>
      </c>
      <c r="B42" s="24">
        <f>IF($C$4="Attiecināmās izmaksas",IF('9a+c+n'!$Q42="A",'9a+c+n'!B42,0),0)</f>
        <v>0</v>
      </c>
      <c r="C42" s="24" t="str">
        <f>IF($C$4="Attiecināmās izmaksas",IF('9a+c+n'!$Q42="A",'9a+c+n'!C42,0),0)</f>
        <v>Pagrabstāva maģistrālie cauruļvadi</v>
      </c>
      <c r="D42" s="24">
        <f>IF($C$4="Attiecināmās izmaksas",IF('9a+c+n'!$Q42="A",'9a+c+n'!D42,0),0)</f>
        <v>0</v>
      </c>
      <c r="E42" s="46"/>
      <c r="F42" s="65"/>
      <c r="G42" s="119"/>
      <c r="H42" s="119">
        <f>IF($C$4="Attiecināmās izmaksas",IF('9a+c+n'!$Q42="A",'9a+c+n'!H42,0),0)</f>
        <v>0</v>
      </c>
      <c r="I42" s="119"/>
      <c r="J42" s="119"/>
      <c r="K42" s="120">
        <f>IF($C$4="Attiecināmās izmaksas",IF('9a+c+n'!$Q42="A",'9a+c+n'!K42,0),0)</f>
        <v>0</v>
      </c>
      <c r="L42" s="65">
        <f>IF($C$4="Attiecināmās izmaksas",IF('9a+c+n'!$Q42="A",'9a+c+n'!L42,0),0)</f>
        <v>0</v>
      </c>
      <c r="M42" s="119">
        <f>IF($C$4="Attiecināmās izmaksas",IF('9a+c+n'!$Q42="A",'9a+c+n'!M42,0),0)</f>
        <v>0</v>
      </c>
      <c r="N42" s="119">
        <f>IF($C$4="Attiecināmās izmaksas",IF('9a+c+n'!$Q42="A",'9a+c+n'!N42,0),0)</f>
        <v>0</v>
      </c>
      <c r="O42" s="119">
        <f>IF($C$4="Attiecināmās izmaksas",IF('9a+c+n'!$Q42="A",'9a+c+n'!O42,0),0)</f>
        <v>0</v>
      </c>
      <c r="P42" s="120">
        <f>IF($C$4="Attiecināmās izmaksas",IF('9a+c+n'!$Q42="A",'9a+c+n'!P42,0),0)</f>
        <v>0</v>
      </c>
    </row>
    <row r="43" spans="1:16" ht="20.399999999999999" x14ac:dyDescent="0.2">
      <c r="A43" s="51">
        <f>IF(P43=0,0,IF(COUNTBLANK(P43)=1,0,COUNTA($P$14:P43)))</f>
        <v>0</v>
      </c>
      <c r="B43" s="24" t="str">
        <f>IF($C$4="Attiecināmās izmaksas",IF('9a+c+n'!$Q43="A",'9a+c+n'!B43,0),0)</f>
        <v>17-00000</v>
      </c>
      <c r="C43" s="24" t="str">
        <f>IF($C$4="Attiecināmās izmaksas",IF('9a+c+n'!$Q43="A",'9a+c+n'!C43,0),0)</f>
        <v>Presējamās tērauda caurules,Viega vai ekvivalents dn22</v>
      </c>
      <c r="D43" s="24" t="str">
        <f>IF($C$4="Attiecināmās izmaksas",IF('9a+c+n'!$Q43="A",'9a+c+n'!D43,0),0)</f>
        <v>m</v>
      </c>
      <c r="E43" s="46"/>
      <c r="F43" s="65"/>
      <c r="G43" s="119"/>
      <c r="H43" s="119">
        <f>IF($C$4="Attiecināmās izmaksas",IF('9a+c+n'!$Q43="A",'9a+c+n'!H43,0),0)</f>
        <v>0</v>
      </c>
      <c r="I43" s="119"/>
      <c r="J43" s="119"/>
      <c r="K43" s="120">
        <f>IF($C$4="Attiecināmās izmaksas",IF('9a+c+n'!$Q43="A",'9a+c+n'!K43,0),0)</f>
        <v>0</v>
      </c>
      <c r="L43" s="65">
        <f>IF($C$4="Attiecināmās izmaksas",IF('9a+c+n'!$Q43="A",'9a+c+n'!L43,0),0)</f>
        <v>0</v>
      </c>
      <c r="M43" s="119">
        <f>IF($C$4="Attiecināmās izmaksas",IF('9a+c+n'!$Q43="A",'9a+c+n'!M43,0),0)</f>
        <v>0</v>
      </c>
      <c r="N43" s="119">
        <f>IF($C$4="Attiecināmās izmaksas",IF('9a+c+n'!$Q43="A",'9a+c+n'!N43,0),0)</f>
        <v>0</v>
      </c>
      <c r="O43" s="119">
        <f>IF($C$4="Attiecināmās izmaksas",IF('9a+c+n'!$Q43="A",'9a+c+n'!O43,0),0)</f>
        <v>0</v>
      </c>
      <c r="P43" s="120">
        <f>IF($C$4="Attiecināmās izmaksas",IF('9a+c+n'!$Q43="A",'9a+c+n'!P43,0),0)</f>
        <v>0</v>
      </c>
    </row>
    <row r="44" spans="1:16" ht="20.399999999999999" x14ac:dyDescent="0.2">
      <c r="A44" s="51">
        <f>IF(P44=0,0,IF(COUNTBLANK(P44)=1,0,COUNTA($P$14:P44)))</f>
        <v>0</v>
      </c>
      <c r="B44" s="24" t="str">
        <f>IF($C$4="Attiecināmās izmaksas",IF('9a+c+n'!$Q44="A",'9a+c+n'!B44,0),0)</f>
        <v>17-00000</v>
      </c>
      <c r="C44" s="24" t="str">
        <f>IF($C$4="Attiecināmās izmaksas",IF('9a+c+n'!$Q44="A",'9a+c+n'!C44,0),0)</f>
        <v>Presējamās tērauda caurules,Viega vai ekvivalents dn28</v>
      </c>
      <c r="D44" s="24" t="str">
        <f>IF($C$4="Attiecināmās izmaksas",IF('9a+c+n'!$Q44="A",'9a+c+n'!D44,0),0)</f>
        <v>m</v>
      </c>
      <c r="E44" s="46"/>
      <c r="F44" s="65"/>
      <c r="G44" s="119"/>
      <c r="H44" s="119">
        <f>IF($C$4="Attiecināmās izmaksas",IF('9a+c+n'!$Q44="A",'9a+c+n'!H44,0),0)</f>
        <v>0</v>
      </c>
      <c r="I44" s="119"/>
      <c r="J44" s="119"/>
      <c r="K44" s="120">
        <f>IF($C$4="Attiecināmās izmaksas",IF('9a+c+n'!$Q44="A",'9a+c+n'!K44,0),0)</f>
        <v>0</v>
      </c>
      <c r="L44" s="65">
        <f>IF($C$4="Attiecināmās izmaksas",IF('9a+c+n'!$Q44="A",'9a+c+n'!L44,0),0)</f>
        <v>0</v>
      </c>
      <c r="M44" s="119">
        <f>IF($C$4="Attiecināmās izmaksas",IF('9a+c+n'!$Q44="A",'9a+c+n'!M44,0),0)</f>
        <v>0</v>
      </c>
      <c r="N44" s="119">
        <f>IF($C$4="Attiecināmās izmaksas",IF('9a+c+n'!$Q44="A",'9a+c+n'!N44,0),0)</f>
        <v>0</v>
      </c>
      <c r="O44" s="119">
        <f>IF($C$4="Attiecināmās izmaksas",IF('9a+c+n'!$Q44="A",'9a+c+n'!O44,0),0)</f>
        <v>0</v>
      </c>
      <c r="P44" s="120">
        <f>IF($C$4="Attiecināmās izmaksas",IF('9a+c+n'!$Q44="A",'9a+c+n'!P44,0),0)</f>
        <v>0</v>
      </c>
    </row>
    <row r="45" spans="1:16" ht="20.399999999999999" x14ac:dyDescent="0.2">
      <c r="A45" s="51">
        <f>IF(P45=0,0,IF(COUNTBLANK(P45)=1,0,COUNTA($P$14:P45)))</f>
        <v>0</v>
      </c>
      <c r="B45" s="24" t="str">
        <f>IF($C$4="Attiecināmās izmaksas",IF('9a+c+n'!$Q45="A",'9a+c+n'!B45,0),0)</f>
        <v>17-00000</v>
      </c>
      <c r="C45" s="24" t="str">
        <f>IF($C$4="Attiecināmās izmaksas",IF('9a+c+n'!$Q45="A",'9a+c+n'!C45,0),0)</f>
        <v>Presējamās tērauda caurules,Viega vai ekvivalents dn35</v>
      </c>
      <c r="D45" s="24" t="str">
        <f>IF($C$4="Attiecināmās izmaksas",IF('9a+c+n'!$Q45="A",'9a+c+n'!D45,0),0)</f>
        <v>m</v>
      </c>
      <c r="E45" s="46"/>
      <c r="F45" s="65"/>
      <c r="G45" s="119"/>
      <c r="H45" s="119">
        <f>IF($C$4="Attiecināmās izmaksas",IF('9a+c+n'!$Q45="A",'9a+c+n'!H45,0),0)</f>
        <v>0</v>
      </c>
      <c r="I45" s="119"/>
      <c r="J45" s="119"/>
      <c r="K45" s="120">
        <f>IF($C$4="Attiecināmās izmaksas",IF('9a+c+n'!$Q45="A",'9a+c+n'!K45,0),0)</f>
        <v>0</v>
      </c>
      <c r="L45" s="65">
        <f>IF($C$4="Attiecināmās izmaksas",IF('9a+c+n'!$Q45="A",'9a+c+n'!L45,0),0)</f>
        <v>0</v>
      </c>
      <c r="M45" s="119">
        <f>IF($C$4="Attiecināmās izmaksas",IF('9a+c+n'!$Q45="A",'9a+c+n'!M45,0),0)</f>
        <v>0</v>
      </c>
      <c r="N45" s="119">
        <f>IF($C$4="Attiecināmās izmaksas",IF('9a+c+n'!$Q45="A",'9a+c+n'!N45,0),0)</f>
        <v>0</v>
      </c>
      <c r="O45" s="119">
        <f>IF($C$4="Attiecināmās izmaksas",IF('9a+c+n'!$Q45="A",'9a+c+n'!O45,0),0)</f>
        <v>0</v>
      </c>
      <c r="P45" s="120">
        <f>IF($C$4="Attiecināmās izmaksas",IF('9a+c+n'!$Q45="A",'9a+c+n'!P45,0),0)</f>
        <v>0</v>
      </c>
    </row>
    <row r="46" spans="1:16" ht="20.399999999999999" x14ac:dyDescent="0.2">
      <c r="A46" s="51">
        <f>IF(P46=0,0,IF(COUNTBLANK(P46)=1,0,COUNTA($P$14:P46)))</f>
        <v>0</v>
      </c>
      <c r="B46" s="24" t="str">
        <f>IF($C$4="Attiecināmās izmaksas",IF('9a+c+n'!$Q46="A",'9a+c+n'!B46,0),0)</f>
        <v>17-00000</v>
      </c>
      <c r="C46" s="24" t="str">
        <f>IF($C$4="Attiecināmās izmaksas",IF('9a+c+n'!$Q46="A",'9a+c+n'!C46,0),0)</f>
        <v>Presējamās tērauda caurules,Viega vai ekvivalents dn42</v>
      </c>
      <c r="D46" s="24" t="str">
        <f>IF($C$4="Attiecināmās izmaksas",IF('9a+c+n'!$Q46="A",'9a+c+n'!D46,0),0)</f>
        <v>m</v>
      </c>
      <c r="E46" s="46"/>
      <c r="F46" s="65"/>
      <c r="G46" s="119"/>
      <c r="H46" s="119">
        <f>IF($C$4="Attiecināmās izmaksas",IF('9a+c+n'!$Q46="A",'9a+c+n'!H46,0),0)</f>
        <v>0</v>
      </c>
      <c r="I46" s="119"/>
      <c r="J46" s="119"/>
      <c r="K46" s="120">
        <f>IF($C$4="Attiecināmās izmaksas",IF('9a+c+n'!$Q46="A",'9a+c+n'!K46,0),0)</f>
        <v>0</v>
      </c>
      <c r="L46" s="65">
        <f>IF($C$4="Attiecināmās izmaksas",IF('9a+c+n'!$Q46="A",'9a+c+n'!L46,0),0)</f>
        <v>0</v>
      </c>
      <c r="M46" s="119">
        <f>IF($C$4="Attiecināmās izmaksas",IF('9a+c+n'!$Q46="A",'9a+c+n'!M46,0),0)</f>
        <v>0</v>
      </c>
      <c r="N46" s="119">
        <f>IF($C$4="Attiecināmās izmaksas",IF('9a+c+n'!$Q46="A",'9a+c+n'!N46,0),0)</f>
        <v>0</v>
      </c>
      <c r="O46" s="119">
        <f>IF($C$4="Attiecināmās izmaksas",IF('9a+c+n'!$Q46="A",'9a+c+n'!O46,0),0)</f>
        <v>0</v>
      </c>
      <c r="P46" s="120">
        <f>IF($C$4="Attiecināmās izmaksas",IF('9a+c+n'!$Q46="A",'9a+c+n'!P46,0),0)</f>
        <v>0</v>
      </c>
    </row>
    <row r="47" spans="1:16" ht="20.399999999999999" x14ac:dyDescent="0.2">
      <c r="A47" s="51">
        <f>IF(P47=0,0,IF(COUNTBLANK(P47)=1,0,COUNTA($P$14:P47)))</f>
        <v>0</v>
      </c>
      <c r="B47" s="24" t="str">
        <f>IF($C$4="Attiecināmās izmaksas",IF('9a+c+n'!$Q47="A",'9a+c+n'!B47,0),0)</f>
        <v>17-00000</v>
      </c>
      <c r="C47" s="24" t="str">
        <f>IF($C$4="Attiecināmās izmaksas",IF('9a+c+n'!$Q47="A",'9a+c+n'!C47,0),0)</f>
        <v>Presējamās tērauda caurules,Viega vai ekvivalents dn54</v>
      </c>
      <c r="D47" s="24" t="str">
        <f>IF($C$4="Attiecināmās izmaksas",IF('9a+c+n'!$Q47="A",'9a+c+n'!D47,0),0)</f>
        <v>m</v>
      </c>
      <c r="E47" s="46"/>
      <c r="F47" s="65"/>
      <c r="G47" s="119"/>
      <c r="H47" s="119">
        <f>IF($C$4="Attiecināmās izmaksas",IF('9a+c+n'!$Q47="A",'9a+c+n'!H47,0),0)</f>
        <v>0</v>
      </c>
      <c r="I47" s="119"/>
      <c r="J47" s="119"/>
      <c r="K47" s="120">
        <f>IF($C$4="Attiecināmās izmaksas",IF('9a+c+n'!$Q47="A",'9a+c+n'!K47,0),0)</f>
        <v>0</v>
      </c>
      <c r="L47" s="65">
        <f>IF($C$4="Attiecināmās izmaksas",IF('9a+c+n'!$Q47="A",'9a+c+n'!L47,0),0)</f>
        <v>0</v>
      </c>
      <c r="M47" s="119">
        <f>IF($C$4="Attiecināmās izmaksas",IF('9a+c+n'!$Q47="A",'9a+c+n'!M47,0),0)</f>
        <v>0</v>
      </c>
      <c r="N47" s="119">
        <f>IF($C$4="Attiecināmās izmaksas",IF('9a+c+n'!$Q47="A",'9a+c+n'!N47,0),0)</f>
        <v>0</v>
      </c>
      <c r="O47" s="119">
        <f>IF($C$4="Attiecināmās izmaksas",IF('9a+c+n'!$Q47="A",'9a+c+n'!O47,0),0)</f>
        <v>0</v>
      </c>
      <c r="P47" s="120">
        <f>IF($C$4="Attiecināmās izmaksas",IF('9a+c+n'!$Q47="A",'9a+c+n'!P47,0),0)</f>
        <v>0</v>
      </c>
    </row>
    <row r="48" spans="1:16" ht="20.399999999999999" x14ac:dyDescent="0.2">
      <c r="A48" s="51">
        <f>IF(P48=0,0,IF(COUNTBLANK(P48)=1,0,COUNTA($P$14:P48)))</f>
        <v>0</v>
      </c>
      <c r="B48" s="24" t="str">
        <f>IF($C$4="Attiecināmās izmaksas",IF('9a+c+n'!$Q48="A",'9a+c+n'!B48,0),0)</f>
        <v>17-00000</v>
      </c>
      <c r="C48" s="24" t="str">
        <f>IF($C$4="Attiecināmās izmaksas",IF('9a+c+n'!$Q48="A",'9a+c+n'!C48,0),0)</f>
        <v>Cauruļvadu fasondaļas (fitingi, savienojumi, pārejas)</v>
      </c>
      <c r="D48" s="24" t="str">
        <f>IF($C$4="Attiecināmās izmaksas",IF('9a+c+n'!$Q48="A",'9a+c+n'!D48,0),0)</f>
        <v>kompl.</v>
      </c>
      <c r="E48" s="46"/>
      <c r="F48" s="65"/>
      <c r="G48" s="119"/>
      <c r="H48" s="119">
        <f>IF($C$4="Attiecināmās izmaksas",IF('9a+c+n'!$Q48="A",'9a+c+n'!H48,0),0)</f>
        <v>0</v>
      </c>
      <c r="I48" s="119"/>
      <c r="J48" s="119"/>
      <c r="K48" s="120">
        <f>IF($C$4="Attiecināmās izmaksas",IF('9a+c+n'!$Q48="A",'9a+c+n'!K48,0),0)</f>
        <v>0</v>
      </c>
      <c r="L48" s="65">
        <f>IF($C$4="Attiecināmās izmaksas",IF('9a+c+n'!$Q48="A",'9a+c+n'!L48,0),0)</f>
        <v>0</v>
      </c>
      <c r="M48" s="119">
        <f>IF($C$4="Attiecināmās izmaksas",IF('9a+c+n'!$Q48="A",'9a+c+n'!M48,0),0)</f>
        <v>0</v>
      </c>
      <c r="N48" s="119">
        <f>IF($C$4="Attiecināmās izmaksas",IF('9a+c+n'!$Q48="A",'9a+c+n'!N48,0),0)</f>
        <v>0</v>
      </c>
      <c r="O48" s="119">
        <f>IF($C$4="Attiecināmās izmaksas",IF('9a+c+n'!$Q48="A",'9a+c+n'!O48,0),0)</f>
        <v>0</v>
      </c>
      <c r="P48" s="120">
        <f>IF($C$4="Attiecināmās izmaksas",IF('9a+c+n'!$Q48="A",'9a+c+n'!P48,0),0)</f>
        <v>0</v>
      </c>
    </row>
    <row r="49" spans="1:16" ht="30.6" x14ac:dyDescent="0.2">
      <c r="A49" s="51">
        <f>IF(P49=0,0,IF(COUNTBLANK(P49)=1,0,COUNTA($P$14:P49)))</f>
        <v>0</v>
      </c>
      <c r="B49" s="24" t="str">
        <f>IF($C$4="Attiecināmās izmaksas",IF('9a+c+n'!$Q49="A",'9a+c+n'!B49,0),0)</f>
        <v>17-00000</v>
      </c>
      <c r="C49" s="24" t="str">
        <f>IF($C$4="Attiecināmās izmaksas",IF('9a+c+n'!$Q49="A",'9a+c+n'!C49,0),0)</f>
        <v>Siltumizolācija cauruļvadiem pagrabā, PAROC Hvac Section AluCoat T vai ekvivalents. λ50=0,037 W/mK (pie temperatūras 50oC). Biezums, b=50, Dn22</v>
      </c>
      <c r="D49" s="24" t="str">
        <f>IF($C$4="Attiecināmās izmaksas",IF('9a+c+n'!$Q49="A",'9a+c+n'!D49,0),0)</f>
        <v>m</v>
      </c>
      <c r="E49" s="46"/>
      <c r="F49" s="65"/>
      <c r="G49" s="119"/>
      <c r="H49" s="119">
        <f>IF($C$4="Attiecināmās izmaksas",IF('9a+c+n'!$Q49="A",'9a+c+n'!H49,0),0)</f>
        <v>0</v>
      </c>
      <c r="I49" s="119"/>
      <c r="J49" s="119"/>
      <c r="K49" s="120">
        <f>IF($C$4="Attiecināmās izmaksas",IF('9a+c+n'!$Q49="A",'9a+c+n'!K49,0),0)</f>
        <v>0</v>
      </c>
      <c r="L49" s="65">
        <f>IF($C$4="Attiecināmās izmaksas",IF('9a+c+n'!$Q49="A",'9a+c+n'!L49,0),0)</f>
        <v>0</v>
      </c>
      <c r="M49" s="119">
        <f>IF($C$4="Attiecināmās izmaksas",IF('9a+c+n'!$Q49="A",'9a+c+n'!M49,0),0)</f>
        <v>0</v>
      </c>
      <c r="N49" s="119">
        <f>IF($C$4="Attiecināmās izmaksas",IF('9a+c+n'!$Q49="A",'9a+c+n'!N49,0),0)</f>
        <v>0</v>
      </c>
      <c r="O49" s="119">
        <f>IF($C$4="Attiecināmās izmaksas",IF('9a+c+n'!$Q49="A",'9a+c+n'!O49,0),0)</f>
        <v>0</v>
      </c>
      <c r="P49" s="120">
        <f>IF($C$4="Attiecināmās izmaksas",IF('9a+c+n'!$Q49="A",'9a+c+n'!P49,0),0)</f>
        <v>0</v>
      </c>
    </row>
    <row r="50" spans="1:16" ht="30.6" x14ac:dyDescent="0.2">
      <c r="A50" s="51">
        <f>IF(P50=0,0,IF(COUNTBLANK(P50)=1,0,COUNTA($P$14:P50)))</f>
        <v>0</v>
      </c>
      <c r="B50" s="24" t="str">
        <f>IF($C$4="Attiecināmās izmaksas",IF('9a+c+n'!$Q50="A",'9a+c+n'!B50,0),0)</f>
        <v>17-00000</v>
      </c>
      <c r="C50" s="24" t="str">
        <f>IF($C$4="Attiecināmās izmaksas",IF('9a+c+n'!$Q50="A",'9a+c+n'!C50,0),0)</f>
        <v>Siltumizolācija cauruļvadiem pagrabā, PAROC Hvac Section AluCoat T vai ekvivalents. λ50=0,037 W/mK (pie temperatūras 50oC). Biezums, b=50, Dn28</v>
      </c>
      <c r="D50" s="24" t="str">
        <f>IF($C$4="Attiecināmās izmaksas",IF('9a+c+n'!$Q50="A",'9a+c+n'!D50,0),0)</f>
        <v>m</v>
      </c>
      <c r="E50" s="46"/>
      <c r="F50" s="65"/>
      <c r="G50" s="119"/>
      <c r="H50" s="119">
        <f>IF($C$4="Attiecināmās izmaksas",IF('9a+c+n'!$Q50="A",'9a+c+n'!H50,0),0)</f>
        <v>0</v>
      </c>
      <c r="I50" s="119"/>
      <c r="J50" s="119"/>
      <c r="K50" s="120">
        <f>IF($C$4="Attiecināmās izmaksas",IF('9a+c+n'!$Q50="A",'9a+c+n'!K50,0),0)</f>
        <v>0</v>
      </c>
      <c r="L50" s="65">
        <f>IF($C$4="Attiecināmās izmaksas",IF('9a+c+n'!$Q50="A",'9a+c+n'!L50,0),0)</f>
        <v>0</v>
      </c>
      <c r="M50" s="119">
        <f>IF($C$4="Attiecināmās izmaksas",IF('9a+c+n'!$Q50="A",'9a+c+n'!M50,0),0)</f>
        <v>0</v>
      </c>
      <c r="N50" s="119">
        <f>IF($C$4="Attiecināmās izmaksas",IF('9a+c+n'!$Q50="A",'9a+c+n'!N50,0),0)</f>
        <v>0</v>
      </c>
      <c r="O50" s="119">
        <f>IF($C$4="Attiecināmās izmaksas",IF('9a+c+n'!$Q50="A",'9a+c+n'!O50,0),0)</f>
        <v>0</v>
      </c>
      <c r="P50" s="120">
        <f>IF($C$4="Attiecināmās izmaksas",IF('9a+c+n'!$Q50="A",'9a+c+n'!P50,0),0)</f>
        <v>0</v>
      </c>
    </row>
    <row r="51" spans="1:16" ht="30.6" x14ac:dyDescent="0.2">
      <c r="A51" s="51">
        <f>IF(P51=0,0,IF(COUNTBLANK(P51)=1,0,COUNTA($P$14:P51)))</f>
        <v>0</v>
      </c>
      <c r="B51" s="24" t="str">
        <f>IF($C$4="Attiecināmās izmaksas",IF('9a+c+n'!$Q51="A",'9a+c+n'!B51,0),0)</f>
        <v>17-00000</v>
      </c>
      <c r="C51" s="24" t="str">
        <f>IF($C$4="Attiecināmās izmaksas",IF('9a+c+n'!$Q51="A",'9a+c+n'!C51,0),0)</f>
        <v>Siltumizolācija cauruļvadiem pagrabā, PAROC Hvac Section AluCoat T vai ekvivalents. λ50=0,037 W/mK (pie temperatūras 50oC). Biezums, b=50, Dn35</v>
      </c>
      <c r="D51" s="24" t="str">
        <f>IF($C$4="Attiecināmās izmaksas",IF('9a+c+n'!$Q51="A",'9a+c+n'!D51,0),0)</f>
        <v>m</v>
      </c>
      <c r="E51" s="46"/>
      <c r="F51" s="65"/>
      <c r="G51" s="119"/>
      <c r="H51" s="119">
        <f>IF($C$4="Attiecināmās izmaksas",IF('9a+c+n'!$Q51="A",'9a+c+n'!H51,0),0)</f>
        <v>0</v>
      </c>
      <c r="I51" s="119"/>
      <c r="J51" s="119"/>
      <c r="K51" s="120">
        <f>IF($C$4="Attiecināmās izmaksas",IF('9a+c+n'!$Q51="A",'9a+c+n'!K51,0),0)</f>
        <v>0</v>
      </c>
      <c r="L51" s="65">
        <f>IF($C$4="Attiecināmās izmaksas",IF('9a+c+n'!$Q51="A",'9a+c+n'!L51,0),0)</f>
        <v>0</v>
      </c>
      <c r="M51" s="119">
        <f>IF($C$4="Attiecināmās izmaksas",IF('9a+c+n'!$Q51="A",'9a+c+n'!M51,0),0)</f>
        <v>0</v>
      </c>
      <c r="N51" s="119">
        <f>IF($C$4="Attiecināmās izmaksas",IF('9a+c+n'!$Q51="A",'9a+c+n'!N51,0),0)</f>
        <v>0</v>
      </c>
      <c r="O51" s="119">
        <f>IF($C$4="Attiecināmās izmaksas",IF('9a+c+n'!$Q51="A",'9a+c+n'!O51,0),0)</f>
        <v>0</v>
      </c>
      <c r="P51" s="120">
        <f>IF($C$4="Attiecināmās izmaksas",IF('9a+c+n'!$Q51="A",'9a+c+n'!P51,0),0)</f>
        <v>0</v>
      </c>
    </row>
    <row r="52" spans="1:16" ht="30.6" x14ac:dyDescent="0.2">
      <c r="A52" s="51">
        <f>IF(P52=0,0,IF(COUNTBLANK(P52)=1,0,COUNTA($P$14:P52)))</f>
        <v>0</v>
      </c>
      <c r="B52" s="24" t="str">
        <f>IF($C$4="Attiecināmās izmaksas",IF('9a+c+n'!$Q52="A",'9a+c+n'!B52,0),0)</f>
        <v>17-00000</v>
      </c>
      <c r="C52" s="24" t="str">
        <f>IF($C$4="Attiecināmās izmaksas",IF('9a+c+n'!$Q52="A",'9a+c+n'!C52,0),0)</f>
        <v>Siltumizolācija cauruļvadiem pagrabā, PAROC Hvac Section AluCoat T vai ekvivalents. λ50=0,037 W/mK (pie temperatūras 50oC). Biezums, b=50, Dn42</v>
      </c>
      <c r="D52" s="24" t="str">
        <f>IF($C$4="Attiecināmās izmaksas",IF('9a+c+n'!$Q52="A",'9a+c+n'!D52,0),0)</f>
        <v>m</v>
      </c>
      <c r="E52" s="46"/>
      <c r="F52" s="65"/>
      <c r="G52" s="119"/>
      <c r="H52" s="119">
        <f>IF($C$4="Attiecināmās izmaksas",IF('9a+c+n'!$Q52="A",'9a+c+n'!H52,0),0)</f>
        <v>0</v>
      </c>
      <c r="I52" s="119"/>
      <c r="J52" s="119"/>
      <c r="K52" s="120">
        <f>IF($C$4="Attiecināmās izmaksas",IF('9a+c+n'!$Q52="A",'9a+c+n'!K52,0),0)</f>
        <v>0</v>
      </c>
      <c r="L52" s="65">
        <f>IF($C$4="Attiecināmās izmaksas",IF('9a+c+n'!$Q52="A",'9a+c+n'!L52,0),0)</f>
        <v>0</v>
      </c>
      <c r="M52" s="119">
        <f>IF($C$4="Attiecināmās izmaksas",IF('9a+c+n'!$Q52="A",'9a+c+n'!M52,0),0)</f>
        <v>0</v>
      </c>
      <c r="N52" s="119">
        <f>IF($C$4="Attiecināmās izmaksas",IF('9a+c+n'!$Q52="A",'9a+c+n'!N52,0),0)</f>
        <v>0</v>
      </c>
      <c r="O52" s="119">
        <f>IF($C$4="Attiecināmās izmaksas",IF('9a+c+n'!$Q52="A",'9a+c+n'!O52,0),0)</f>
        <v>0</v>
      </c>
      <c r="P52" s="120">
        <f>IF($C$4="Attiecināmās izmaksas",IF('9a+c+n'!$Q52="A",'9a+c+n'!P52,0),0)</f>
        <v>0</v>
      </c>
    </row>
    <row r="53" spans="1:16" ht="30.6" x14ac:dyDescent="0.2">
      <c r="A53" s="51">
        <f>IF(P53=0,0,IF(COUNTBLANK(P53)=1,0,COUNTA($P$14:P53)))</f>
        <v>0</v>
      </c>
      <c r="B53" s="24" t="str">
        <f>IF($C$4="Attiecināmās izmaksas",IF('9a+c+n'!$Q53="A",'9a+c+n'!B53,0),0)</f>
        <v>17-00000</v>
      </c>
      <c r="C53" s="24" t="str">
        <f>IF($C$4="Attiecināmās izmaksas",IF('9a+c+n'!$Q53="A",'9a+c+n'!C53,0),0)</f>
        <v>Siltumizolācija cauruļvadiem pagrabā, PAROC Hvac Section AluCoat T vai ekvivalents. λ50=0,037 W/mK (pie temperatūras 50oC). Biezums, b=50, Dn54</v>
      </c>
      <c r="D53" s="24" t="str">
        <f>IF($C$4="Attiecināmās izmaksas",IF('9a+c+n'!$Q53="A",'9a+c+n'!D53,0),0)</f>
        <v>m</v>
      </c>
      <c r="E53" s="46"/>
      <c r="F53" s="65"/>
      <c r="G53" s="119"/>
      <c r="H53" s="119">
        <f>IF($C$4="Attiecināmās izmaksas",IF('9a+c+n'!$Q53="A",'9a+c+n'!H53,0),0)</f>
        <v>0</v>
      </c>
      <c r="I53" s="119"/>
      <c r="J53" s="119"/>
      <c r="K53" s="120">
        <f>IF($C$4="Attiecināmās izmaksas",IF('9a+c+n'!$Q53="A",'9a+c+n'!K53,0),0)</f>
        <v>0</v>
      </c>
      <c r="L53" s="65">
        <f>IF($C$4="Attiecināmās izmaksas",IF('9a+c+n'!$Q53="A",'9a+c+n'!L53,0),0)</f>
        <v>0</v>
      </c>
      <c r="M53" s="119">
        <f>IF($C$4="Attiecināmās izmaksas",IF('9a+c+n'!$Q53="A",'9a+c+n'!M53,0),0)</f>
        <v>0</v>
      </c>
      <c r="N53" s="119">
        <f>IF($C$4="Attiecināmās izmaksas",IF('9a+c+n'!$Q53="A",'9a+c+n'!N53,0),0)</f>
        <v>0</v>
      </c>
      <c r="O53" s="119">
        <f>IF($C$4="Attiecināmās izmaksas",IF('9a+c+n'!$Q53="A",'9a+c+n'!O53,0),0)</f>
        <v>0</v>
      </c>
      <c r="P53" s="120">
        <f>IF($C$4="Attiecināmās izmaksas",IF('9a+c+n'!$Q53="A",'9a+c+n'!P53,0),0)</f>
        <v>0</v>
      </c>
    </row>
    <row r="54" spans="1:16" ht="20.399999999999999" x14ac:dyDescent="0.2">
      <c r="A54" s="51">
        <f>IF(P54=0,0,IF(COUNTBLANK(P54)=1,0,COUNTA($P$14:P54)))</f>
        <v>0</v>
      </c>
      <c r="B54" s="24" t="str">
        <f>IF($C$4="Attiecināmās izmaksas",IF('9a+c+n'!$Q54="A",'9a+c+n'!B54,0),0)</f>
        <v>17-00000</v>
      </c>
      <c r="C54" s="24" t="str">
        <f>IF($C$4="Attiecināmās izmaksas",IF('9a+c+n'!$Q54="A",'9a+c+n'!C54,0),0)</f>
        <v>Noslēgvārsti dn54</v>
      </c>
      <c r="D54" s="24" t="str">
        <f>IF($C$4="Attiecināmās izmaksas",IF('9a+c+n'!$Q54="A",'9a+c+n'!D54,0),0)</f>
        <v>gb</v>
      </c>
      <c r="E54" s="46"/>
      <c r="F54" s="65"/>
      <c r="G54" s="119"/>
      <c r="H54" s="119">
        <f>IF($C$4="Attiecināmās izmaksas",IF('9a+c+n'!$Q54="A",'9a+c+n'!H54,0),0)</f>
        <v>0</v>
      </c>
      <c r="I54" s="119"/>
      <c r="J54" s="119"/>
      <c r="K54" s="120">
        <f>IF($C$4="Attiecināmās izmaksas",IF('9a+c+n'!$Q54="A",'9a+c+n'!K54,0),0)</f>
        <v>0</v>
      </c>
      <c r="L54" s="65">
        <f>IF($C$4="Attiecināmās izmaksas",IF('9a+c+n'!$Q54="A",'9a+c+n'!L54,0),0)</f>
        <v>0</v>
      </c>
      <c r="M54" s="119">
        <f>IF($C$4="Attiecināmās izmaksas",IF('9a+c+n'!$Q54="A",'9a+c+n'!M54,0),0)</f>
        <v>0</v>
      </c>
      <c r="N54" s="119">
        <f>IF($C$4="Attiecināmās izmaksas",IF('9a+c+n'!$Q54="A",'9a+c+n'!N54,0),0)</f>
        <v>0</v>
      </c>
      <c r="O54" s="119">
        <f>IF($C$4="Attiecināmās izmaksas",IF('9a+c+n'!$Q54="A",'9a+c+n'!O54,0),0)</f>
        <v>0</v>
      </c>
      <c r="P54" s="120">
        <f>IF($C$4="Attiecināmās izmaksas",IF('9a+c+n'!$Q54="A",'9a+c+n'!P54,0),0)</f>
        <v>0</v>
      </c>
    </row>
    <row r="55" spans="1:16" ht="20.399999999999999" x14ac:dyDescent="0.2">
      <c r="A55" s="51">
        <f>IF(P55=0,0,IF(COUNTBLANK(P55)=1,0,COUNTA($P$14:P55)))</f>
        <v>0</v>
      </c>
      <c r="B55" s="24" t="str">
        <f>IF($C$4="Attiecināmās izmaksas",IF('9a+c+n'!$Q55="A",'9a+c+n'!B55,0),0)</f>
        <v>17-00000</v>
      </c>
      <c r="C55" s="24" t="str">
        <f>IF($C$4="Attiecināmās izmaksas",IF('9a+c+n'!$Q55="A",'9a+c+n'!C55,0),0)</f>
        <v>Balansēšanas vārsts ar mērnipeļiem, dn25 (vadība no siltummezgla)</v>
      </c>
      <c r="D55" s="24" t="str">
        <f>IF($C$4="Attiecināmās izmaksas",IF('9a+c+n'!$Q55="A",'9a+c+n'!D55,0),0)</f>
        <v>gb</v>
      </c>
      <c r="E55" s="46"/>
      <c r="F55" s="65"/>
      <c r="G55" s="119"/>
      <c r="H55" s="119">
        <f>IF($C$4="Attiecināmās izmaksas",IF('9a+c+n'!$Q55="A",'9a+c+n'!H55,0),0)</f>
        <v>0</v>
      </c>
      <c r="I55" s="119"/>
      <c r="J55" s="119"/>
      <c r="K55" s="120">
        <f>IF($C$4="Attiecināmās izmaksas",IF('9a+c+n'!$Q55="A",'9a+c+n'!K55,0),0)</f>
        <v>0</v>
      </c>
      <c r="L55" s="65">
        <f>IF($C$4="Attiecināmās izmaksas",IF('9a+c+n'!$Q55="A",'9a+c+n'!L55,0),0)</f>
        <v>0</v>
      </c>
      <c r="M55" s="119">
        <f>IF($C$4="Attiecināmās izmaksas",IF('9a+c+n'!$Q55="A",'9a+c+n'!M55,0),0)</f>
        <v>0</v>
      </c>
      <c r="N55" s="119">
        <f>IF($C$4="Attiecināmās izmaksas",IF('9a+c+n'!$Q55="A",'9a+c+n'!N55,0),0)</f>
        <v>0</v>
      </c>
      <c r="O55" s="119">
        <f>IF($C$4="Attiecināmās izmaksas",IF('9a+c+n'!$Q55="A",'9a+c+n'!O55,0),0)</f>
        <v>0</v>
      </c>
      <c r="P55" s="120">
        <f>IF($C$4="Attiecināmās izmaksas",IF('9a+c+n'!$Q55="A",'9a+c+n'!P55,0),0)</f>
        <v>0</v>
      </c>
    </row>
    <row r="56" spans="1:16" ht="20.399999999999999" x14ac:dyDescent="0.2">
      <c r="A56" s="51">
        <f>IF(P56=0,0,IF(COUNTBLANK(P56)=1,0,COUNTA($P$14:P56)))</f>
        <v>0</v>
      </c>
      <c r="B56" s="24" t="str">
        <f>IF($C$4="Attiecināmās izmaksas",IF('9a+c+n'!$Q56="A",'9a+c+n'!B56,0),0)</f>
        <v>17-00000</v>
      </c>
      <c r="C56" s="24" t="str">
        <f>IF($C$4="Attiecināmās izmaksas",IF('9a+c+n'!$Q56="A",'9a+c+n'!C56,0),0)</f>
        <v>Lodveida vārsts dn32</v>
      </c>
      <c r="D56" s="24" t="str">
        <f>IF($C$4="Attiecināmās izmaksas",IF('9a+c+n'!$Q56="A",'9a+c+n'!D56,0),0)</f>
        <v>gb</v>
      </c>
      <c r="E56" s="46"/>
      <c r="F56" s="65"/>
      <c r="G56" s="119"/>
      <c r="H56" s="119">
        <f>IF($C$4="Attiecināmās izmaksas",IF('9a+c+n'!$Q56="A",'9a+c+n'!H56,0),0)</f>
        <v>0</v>
      </c>
      <c r="I56" s="119"/>
      <c r="J56" s="119"/>
      <c r="K56" s="120">
        <f>IF($C$4="Attiecināmās izmaksas",IF('9a+c+n'!$Q56="A",'9a+c+n'!K56,0),0)</f>
        <v>0</v>
      </c>
      <c r="L56" s="65">
        <f>IF($C$4="Attiecināmās izmaksas",IF('9a+c+n'!$Q56="A",'9a+c+n'!L56,0),0)</f>
        <v>0</v>
      </c>
      <c r="M56" s="119">
        <f>IF($C$4="Attiecināmās izmaksas",IF('9a+c+n'!$Q56="A",'9a+c+n'!M56,0),0)</f>
        <v>0</v>
      </c>
      <c r="N56" s="119">
        <f>IF($C$4="Attiecināmās izmaksas",IF('9a+c+n'!$Q56="A",'9a+c+n'!N56,0),0)</f>
        <v>0</v>
      </c>
      <c r="O56" s="119">
        <f>IF($C$4="Attiecināmās izmaksas",IF('9a+c+n'!$Q56="A",'9a+c+n'!O56,0),0)</f>
        <v>0</v>
      </c>
      <c r="P56" s="120">
        <f>IF($C$4="Attiecināmās izmaksas",IF('9a+c+n'!$Q56="A",'9a+c+n'!P56,0),0)</f>
        <v>0</v>
      </c>
    </row>
    <row r="57" spans="1:16" ht="20.399999999999999" x14ac:dyDescent="0.2">
      <c r="A57" s="51">
        <f>IF(P57=0,0,IF(COUNTBLANK(P57)=1,0,COUNTA($P$14:P57)))</f>
        <v>0</v>
      </c>
      <c r="B57" s="24" t="str">
        <f>IF($C$4="Attiecināmās izmaksas",IF('9a+c+n'!$Q57="A",'9a+c+n'!B57,0),0)</f>
        <v>17-00000</v>
      </c>
      <c r="C57" s="24" t="str">
        <f>IF($C$4="Attiecināmās izmaksas",IF('9a+c+n'!$Q57="A",'9a+c+n'!C57,0),0)</f>
        <v xml:space="preserve">Tukšošanas vārsti </v>
      </c>
      <c r="D57" s="24" t="str">
        <f>IF($C$4="Attiecināmās izmaksas",IF('9a+c+n'!$Q57="A",'9a+c+n'!D57,0),0)</f>
        <v>gb</v>
      </c>
      <c r="E57" s="46"/>
      <c r="F57" s="65"/>
      <c r="G57" s="119"/>
      <c r="H57" s="119">
        <f>IF($C$4="Attiecināmās izmaksas",IF('9a+c+n'!$Q57="A",'9a+c+n'!H57,0),0)</f>
        <v>0</v>
      </c>
      <c r="I57" s="119"/>
      <c r="J57" s="119"/>
      <c r="K57" s="120">
        <f>IF($C$4="Attiecināmās izmaksas",IF('9a+c+n'!$Q57="A",'9a+c+n'!K57,0),0)</f>
        <v>0</v>
      </c>
      <c r="L57" s="65">
        <f>IF($C$4="Attiecināmās izmaksas",IF('9a+c+n'!$Q57="A",'9a+c+n'!L57,0),0)</f>
        <v>0</v>
      </c>
      <c r="M57" s="119">
        <f>IF($C$4="Attiecināmās izmaksas",IF('9a+c+n'!$Q57="A",'9a+c+n'!M57,0),0)</f>
        <v>0</v>
      </c>
      <c r="N57" s="119">
        <f>IF($C$4="Attiecināmās izmaksas",IF('9a+c+n'!$Q57="A",'9a+c+n'!N57,0),0)</f>
        <v>0</v>
      </c>
      <c r="O57" s="119">
        <f>IF($C$4="Attiecināmās izmaksas",IF('9a+c+n'!$Q57="A",'9a+c+n'!O57,0),0)</f>
        <v>0</v>
      </c>
      <c r="P57" s="120">
        <f>IF($C$4="Attiecināmās izmaksas",IF('9a+c+n'!$Q57="A",'9a+c+n'!P57,0),0)</f>
        <v>0</v>
      </c>
    </row>
    <row r="58" spans="1:16" x14ac:dyDescent="0.2">
      <c r="A58" s="51">
        <f>IF(P58=0,0,IF(COUNTBLANK(P58)=1,0,COUNTA($P$14:P58)))</f>
        <v>0</v>
      </c>
      <c r="B58" s="24">
        <f>IF($C$4="Attiecināmās izmaksas",IF('9a+c+n'!$Q58="A",'9a+c+n'!B58,0),0)</f>
        <v>0</v>
      </c>
      <c r="C58" s="24" t="str">
        <f>IF($C$4="Attiecināmās izmaksas",IF('9a+c+n'!$Q58="A",'9a+c+n'!C58,0),0)</f>
        <v>Vispārīgie darbi</v>
      </c>
      <c r="D58" s="24">
        <f>IF($C$4="Attiecināmās izmaksas",IF('9a+c+n'!$Q58="A",'9a+c+n'!D58,0),0)</f>
        <v>0</v>
      </c>
      <c r="E58" s="46"/>
      <c r="F58" s="65"/>
      <c r="G58" s="119"/>
      <c r="H58" s="119">
        <f>IF($C$4="Attiecināmās izmaksas",IF('9a+c+n'!$Q58="A",'9a+c+n'!H58,0),0)</f>
        <v>0</v>
      </c>
      <c r="I58" s="119"/>
      <c r="J58" s="119"/>
      <c r="K58" s="120">
        <f>IF($C$4="Attiecināmās izmaksas",IF('9a+c+n'!$Q58="A",'9a+c+n'!K58,0),0)</f>
        <v>0</v>
      </c>
      <c r="L58" s="65">
        <f>IF($C$4="Attiecināmās izmaksas",IF('9a+c+n'!$Q58="A",'9a+c+n'!L58,0),0)</f>
        <v>0</v>
      </c>
      <c r="M58" s="119">
        <f>IF($C$4="Attiecināmās izmaksas",IF('9a+c+n'!$Q58="A",'9a+c+n'!M58,0),0)</f>
        <v>0</v>
      </c>
      <c r="N58" s="119">
        <f>IF($C$4="Attiecināmās izmaksas",IF('9a+c+n'!$Q58="A",'9a+c+n'!N58,0),0)</f>
        <v>0</v>
      </c>
      <c r="O58" s="119">
        <f>IF($C$4="Attiecināmās izmaksas",IF('9a+c+n'!$Q58="A",'9a+c+n'!O58,0),0)</f>
        <v>0</v>
      </c>
      <c r="P58" s="120">
        <f>IF($C$4="Attiecināmās izmaksas",IF('9a+c+n'!$Q58="A",'9a+c+n'!P58,0),0)</f>
        <v>0</v>
      </c>
    </row>
    <row r="59" spans="1:16" ht="20.399999999999999" x14ac:dyDescent="0.2">
      <c r="A59" s="51">
        <f>IF(P59=0,0,IF(COUNTBLANK(P59)=1,0,COUNTA($P$14:P59)))</f>
        <v>0</v>
      </c>
      <c r="B59" s="24" t="str">
        <f>IF($C$4="Attiecināmās izmaksas",IF('9a+c+n'!$Q59="A",'9a+c+n'!B59,0),0)</f>
        <v>17-00000</v>
      </c>
      <c r="C59" s="24" t="str">
        <f>IF($C$4="Attiecināmās izmaksas",IF('9a+c+n'!$Q59="A",'9a+c+n'!C59,0),0)</f>
        <v>Ieregulēšanas un palaišanas darbi</v>
      </c>
      <c r="D59" s="24" t="str">
        <f>IF($C$4="Attiecināmās izmaksas",IF('9a+c+n'!$Q59="A",'9a+c+n'!D59,0),0)</f>
        <v>gb</v>
      </c>
      <c r="E59" s="46"/>
      <c r="F59" s="65"/>
      <c r="G59" s="119"/>
      <c r="H59" s="119">
        <f>IF($C$4="Attiecināmās izmaksas",IF('9a+c+n'!$Q59="A",'9a+c+n'!H59,0),0)</f>
        <v>0</v>
      </c>
      <c r="I59" s="119"/>
      <c r="J59" s="119"/>
      <c r="K59" s="120">
        <f>IF($C$4="Attiecināmās izmaksas",IF('9a+c+n'!$Q59="A",'9a+c+n'!K59,0),0)</f>
        <v>0</v>
      </c>
      <c r="L59" s="65">
        <f>IF($C$4="Attiecināmās izmaksas",IF('9a+c+n'!$Q59="A",'9a+c+n'!L59,0),0)</f>
        <v>0</v>
      </c>
      <c r="M59" s="119">
        <f>IF($C$4="Attiecināmās izmaksas",IF('9a+c+n'!$Q59="A",'9a+c+n'!M59,0),0)</f>
        <v>0</v>
      </c>
      <c r="N59" s="119">
        <f>IF($C$4="Attiecināmās izmaksas",IF('9a+c+n'!$Q59="A",'9a+c+n'!N59,0),0)</f>
        <v>0</v>
      </c>
      <c r="O59" s="119">
        <f>IF($C$4="Attiecināmās izmaksas",IF('9a+c+n'!$Q59="A",'9a+c+n'!O59,0),0)</f>
        <v>0</v>
      </c>
      <c r="P59" s="120">
        <f>IF($C$4="Attiecināmās izmaksas",IF('9a+c+n'!$Q59="A",'9a+c+n'!P59,0),0)</f>
        <v>0</v>
      </c>
    </row>
    <row r="60" spans="1:16" ht="20.399999999999999" x14ac:dyDescent="0.2">
      <c r="A60" s="51">
        <f>IF(P60=0,0,IF(COUNTBLANK(P60)=1,0,COUNTA($P$14:P60)))</f>
        <v>0</v>
      </c>
      <c r="B60" s="24" t="str">
        <f>IF($C$4="Attiecināmās izmaksas",IF('9a+c+n'!$Q60="A",'9a+c+n'!B60,0),0)</f>
        <v>17-00000</v>
      </c>
      <c r="C60" s="24" t="str">
        <f>IF($C$4="Attiecināmās izmaksas",IF('9a+c+n'!$Q60="A",'9a+c+n'!C60,0),0)</f>
        <v xml:space="preserve">Pieslēgums pie siltummezgla </v>
      </c>
      <c r="D60" s="24" t="str">
        <f>IF($C$4="Attiecināmās izmaksas",IF('9a+c+n'!$Q60="A",'9a+c+n'!D60,0),0)</f>
        <v>kompl</v>
      </c>
      <c r="E60" s="46"/>
      <c r="F60" s="65"/>
      <c r="G60" s="119"/>
      <c r="H60" s="119">
        <f>IF($C$4="Attiecināmās izmaksas",IF('9a+c+n'!$Q60="A",'9a+c+n'!H60,0),0)</f>
        <v>0</v>
      </c>
      <c r="I60" s="119"/>
      <c r="J60" s="119"/>
      <c r="K60" s="120">
        <f>IF($C$4="Attiecināmās izmaksas",IF('9a+c+n'!$Q60="A",'9a+c+n'!K60,0),0)</f>
        <v>0</v>
      </c>
      <c r="L60" s="65">
        <f>IF($C$4="Attiecināmās izmaksas",IF('9a+c+n'!$Q60="A",'9a+c+n'!L60,0),0)</f>
        <v>0</v>
      </c>
      <c r="M60" s="119">
        <f>IF($C$4="Attiecināmās izmaksas",IF('9a+c+n'!$Q60="A",'9a+c+n'!M60,0),0)</f>
        <v>0</v>
      </c>
      <c r="N60" s="119">
        <f>IF($C$4="Attiecināmās izmaksas",IF('9a+c+n'!$Q60="A",'9a+c+n'!N60,0),0)</f>
        <v>0</v>
      </c>
      <c r="O60" s="119">
        <f>IF($C$4="Attiecināmās izmaksas",IF('9a+c+n'!$Q60="A",'9a+c+n'!O60,0),0)</f>
        <v>0</v>
      </c>
      <c r="P60" s="120">
        <f>IF($C$4="Attiecināmās izmaksas",IF('9a+c+n'!$Q60="A",'9a+c+n'!P60,0),0)</f>
        <v>0</v>
      </c>
    </row>
    <row r="61" spans="1:16" ht="20.399999999999999" x14ac:dyDescent="0.2">
      <c r="A61" s="51">
        <f>IF(P61=0,0,IF(COUNTBLANK(P61)=1,0,COUNTA($P$14:P61)))</f>
        <v>0</v>
      </c>
      <c r="B61" s="24" t="str">
        <f>IF($C$4="Attiecināmās izmaksas",IF('9a+c+n'!$Q61="A",'9a+c+n'!B61,0),0)</f>
        <v>17-00000</v>
      </c>
      <c r="C61" s="24" t="str">
        <f>IF($C$4="Attiecināmās izmaksas",IF('9a+c+n'!$Q61="A",'9a+c+n'!C61,0),0)</f>
        <v>Cauruļvadu stiprinājumi</v>
      </c>
      <c r="D61" s="24" t="str">
        <f>IF($C$4="Attiecināmās izmaksas",IF('9a+c+n'!$Q61="A",'9a+c+n'!D61,0),0)</f>
        <v>kompl.</v>
      </c>
      <c r="E61" s="46"/>
      <c r="F61" s="65"/>
      <c r="G61" s="119"/>
      <c r="H61" s="119">
        <f>IF($C$4="Attiecināmās izmaksas",IF('9a+c+n'!$Q61="A",'9a+c+n'!H61,0),0)</f>
        <v>0</v>
      </c>
      <c r="I61" s="119"/>
      <c r="J61" s="119"/>
      <c r="K61" s="120">
        <f>IF($C$4="Attiecināmās izmaksas",IF('9a+c+n'!$Q61="A",'9a+c+n'!K61,0),0)</f>
        <v>0</v>
      </c>
      <c r="L61" s="65">
        <f>IF($C$4="Attiecināmās izmaksas",IF('9a+c+n'!$Q61="A",'9a+c+n'!L61,0),0)</f>
        <v>0</v>
      </c>
      <c r="M61" s="119">
        <f>IF($C$4="Attiecināmās izmaksas",IF('9a+c+n'!$Q61="A",'9a+c+n'!M61,0),0)</f>
        <v>0</v>
      </c>
      <c r="N61" s="119">
        <f>IF($C$4="Attiecināmās izmaksas",IF('9a+c+n'!$Q61="A",'9a+c+n'!N61,0),0)</f>
        <v>0</v>
      </c>
      <c r="O61" s="119">
        <f>IF($C$4="Attiecināmās izmaksas",IF('9a+c+n'!$Q61="A",'9a+c+n'!O61,0),0)</f>
        <v>0</v>
      </c>
      <c r="P61" s="120">
        <f>IF($C$4="Attiecināmās izmaksas",IF('9a+c+n'!$Q61="A",'9a+c+n'!P61,0),0)</f>
        <v>0</v>
      </c>
    </row>
    <row r="62" spans="1:16" ht="20.399999999999999" x14ac:dyDescent="0.2">
      <c r="A62" s="51">
        <f>IF(P62=0,0,IF(COUNTBLANK(P62)=1,0,COUNTA($P$14:P62)))</f>
        <v>0</v>
      </c>
      <c r="B62" s="24" t="str">
        <f>IF($C$4="Attiecināmās izmaksas",IF('9a+c+n'!$Q62="A",'9a+c+n'!B62,0),0)</f>
        <v>17-00000</v>
      </c>
      <c r="C62" s="24" t="str">
        <f>IF($C$4="Attiecināmās izmaksas",IF('9a+c+n'!$Q62="A",'9a+c+n'!C62,0),0)</f>
        <v>Caurumu aizdare, ugunsdrošā aizdare</v>
      </c>
      <c r="D62" s="24" t="str">
        <f>IF($C$4="Attiecināmās izmaksas",IF('9a+c+n'!$Q62="A",'9a+c+n'!D62,0),0)</f>
        <v>kompl.</v>
      </c>
      <c r="E62" s="46"/>
      <c r="F62" s="65"/>
      <c r="G62" s="119"/>
      <c r="H62" s="119">
        <f>IF($C$4="Attiecināmās izmaksas",IF('9a+c+n'!$Q62="A",'9a+c+n'!H62,0),0)</f>
        <v>0</v>
      </c>
      <c r="I62" s="119"/>
      <c r="J62" s="119"/>
      <c r="K62" s="120">
        <f>IF($C$4="Attiecināmās izmaksas",IF('9a+c+n'!$Q62="A",'9a+c+n'!K62,0),0)</f>
        <v>0</v>
      </c>
      <c r="L62" s="65">
        <f>IF($C$4="Attiecināmās izmaksas",IF('9a+c+n'!$Q62="A",'9a+c+n'!L62,0),0)</f>
        <v>0</v>
      </c>
      <c r="M62" s="119">
        <f>IF($C$4="Attiecināmās izmaksas",IF('9a+c+n'!$Q62="A",'9a+c+n'!M62,0),0)</f>
        <v>0</v>
      </c>
      <c r="N62" s="119">
        <f>IF($C$4="Attiecināmās izmaksas",IF('9a+c+n'!$Q62="A",'9a+c+n'!N62,0),0)</f>
        <v>0</v>
      </c>
      <c r="O62" s="119">
        <f>IF($C$4="Attiecināmās izmaksas",IF('9a+c+n'!$Q62="A",'9a+c+n'!O62,0),0)</f>
        <v>0</v>
      </c>
      <c r="P62" s="120">
        <f>IF($C$4="Attiecināmās izmaksas",IF('9a+c+n'!$Q62="A",'9a+c+n'!P62,0),0)</f>
        <v>0</v>
      </c>
    </row>
    <row r="63" spans="1:16" ht="20.399999999999999" x14ac:dyDescent="0.2">
      <c r="A63" s="51">
        <f>IF(P63=0,0,IF(COUNTBLANK(P63)=1,0,COUNTA($P$14:P63)))</f>
        <v>0</v>
      </c>
      <c r="B63" s="24" t="str">
        <f>IF($C$4="Attiecināmās izmaksas",IF('9a+c+n'!$Q63="A",'9a+c+n'!B63,0),0)</f>
        <v>17-00000</v>
      </c>
      <c r="C63" s="24" t="str">
        <f>IF($C$4="Attiecināmās izmaksas",IF('9a+c+n'!$Q63="A",'9a+c+n'!C63,0),0)</f>
        <v>Pēc cauruļu montāžas dzīvokļos paredzēt caurumu aizdarīšanu un krāsošanu.</v>
      </c>
      <c r="D63" s="24" t="str">
        <f>IF($C$4="Attiecināmās izmaksas",IF('9a+c+n'!$Q63="A",'9a+c+n'!D63,0),0)</f>
        <v>kompl.</v>
      </c>
      <c r="E63" s="46"/>
      <c r="F63" s="65"/>
      <c r="G63" s="119"/>
      <c r="H63" s="119">
        <f>IF($C$4="Attiecināmās izmaksas",IF('9a+c+n'!$Q63="A",'9a+c+n'!H63,0),0)</f>
        <v>0</v>
      </c>
      <c r="I63" s="119"/>
      <c r="J63" s="119"/>
      <c r="K63" s="120">
        <f>IF($C$4="Attiecināmās izmaksas",IF('9a+c+n'!$Q63="A",'9a+c+n'!K63,0),0)</f>
        <v>0</v>
      </c>
      <c r="L63" s="65">
        <f>IF($C$4="Attiecināmās izmaksas",IF('9a+c+n'!$Q63="A",'9a+c+n'!L63,0),0)</f>
        <v>0</v>
      </c>
      <c r="M63" s="119">
        <f>IF($C$4="Attiecināmās izmaksas",IF('9a+c+n'!$Q63="A",'9a+c+n'!M63,0),0)</f>
        <v>0</v>
      </c>
      <c r="N63" s="119">
        <f>IF($C$4="Attiecināmās izmaksas",IF('9a+c+n'!$Q63="A",'9a+c+n'!N63,0),0)</f>
        <v>0</v>
      </c>
      <c r="O63" s="119">
        <f>IF($C$4="Attiecināmās izmaksas",IF('9a+c+n'!$Q63="A",'9a+c+n'!O63,0),0)</f>
        <v>0</v>
      </c>
      <c r="P63" s="120">
        <f>IF($C$4="Attiecināmās izmaksas",IF('9a+c+n'!$Q63="A",'9a+c+n'!P63,0),0)</f>
        <v>0</v>
      </c>
    </row>
    <row r="64" spans="1:16" ht="20.399999999999999" x14ac:dyDescent="0.2">
      <c r="A64" s="51">
        <f>IF(P64=0,0,IF(COUNTBLANK(P64)=1,0,COUNTA($P$14:P64)))</f>
        <v>0</v>
      </c>
      <c r="B64" s="24" t="str">
        <f>IF($C$4="Attiecināmās izmaksas",IF('9a+c+n'!$Q64="A",'9a+c+n'!B64,0),0)</f>
        <v>17-00000</v>
      </c>
      <c r="C64" s="24" t="str">
        <f>IF($C$4="Attiecināmās izmaksas",IF('9a+c+n'!$Q64="A",'9a+c+n'!C64,0),0)</f>
        <v>Palīgmateriāli</v>
      </c>
      <c r="D64" s="24" t="str">
        <f>IF($C$4="Attiecināmās izmaksas",IF('9a+c+n'!$Q64="A",'9a+c+n'!D64,0),0)</f>
        <v>kompl.</v>
      </c>
      <c r="E64" s="46"/>
      <c r="F64" s="65"/>
      <c r="G64" s="119"/>
      <c r="H64" s="119">
        <f>IF($C$4="Attiecināmās izmaksas",IF('9a+c+n'!$Q64="A",'9a+c+n'!H64,0),0)</f>
        <v>0</v>
      </c>
      <c r="I64" s="119"/>
      <c r="J64" s="119"/>
      <c r="K64" s="120">
        <f>IF($C$4="Attiecināmās izmaksas",IF('9a+c+n'!$Q64="A",'9a+c+n'!K64,0),0)</f>
        <v>0</v>
      </c>
      <c r="L64" s="65">
        <f>IF($C$4="Attiecināmās izmaksas",IF('9a+c+n'!$Q64="A",'9a+c+n'!L64,0),0)</f>
        <v>0</v>
      </c>
      <c r="M64" s="119">
        <f>IF($C$4="Attiecināmās izmaksas",IF('9a+c+n'!$Q64="A",'9a+c+n'!M64,0),0)</f>
        <v>0</v>
      </c>
      <c r="N64" s="119">
        <f>IF($C$4="Attiecināmās izmaksas",IF('9a+c+n'!$Q64="A",'9a+c+n'!N64,0),0)</f>
        <v>0</v>
      </c>
      <c r="O64" s="119">
        <f>IF($C$4="Attiecināmās izmaksas",IF('9a+c+n'!$Q64="A",'9a+c+n'!O64,0),0)</f>
        <v>0</v>
      </c>
      <c r="P64" s="120">
        <f>IF($C$4="Attiecināmās izmaksas",IF('9a+c+n'!$Q64="A",'9a+c+n'!P64,0),0)</f>
        <v>0</v>
      </c>
    </row>
    <row r="65" spans="1:16" ht="20.399999999999999" x14ac:dyDescent="0.2">
      <c r="A65" s="51">
        <f>IF(P65=0,0,IF(COUNTBLANK(P65)=1,0,COUNTA($P$14:P65)))</f>
        <v>0</v>
      </c>
      <c r="B65" s="24" t="str">
        <f>IF($C$4="Attiecināmās izmaksas",IF('9a+c+n'!$Q65="A",'9a+c+n'!B65,0),0)</f>
        <v>17-00000</v>
      </c>
      <c r="C65" s="24" t="str">
        <f>IF($C$4="Attiecināmās izmaksas",IF('9a+c+n'!$Q65="A",'9a+c+n'!C65,0),0)</f>
        <v>Cauruļvadu hidrauliskā pārbaude</v>
      </c>
      <c r="D65" s="24" t="str">
        <f>IF($C$4="Attiecināmās izmaksas",IF('9a+c+n'!$Q65="A",'9a+c+n'!D65,0),0)</f>
        <v>kompl.</v>
      </c>
      <c r="E65" s="46"/>
      <c r="F65" s="65"/>
      <c r="G65" s="119"/>
      <c r="H65" s="119">
        <f>IF($C$4="Attiecināmās izmaksas",IF('9a+c+n'!$Q65="A",'9a+c+n'!H65,0),0)</f>
        <v>0</v>
      </c>
      <c r="I65" s="119"/>
      <c r="J65" s="119"/>
      <c r="K65" s="120">
        <f>IF($C$4="Attiecināmās izmaksas",IF('9a+c+n'!$Q65="A",'9a+c+n'!K65,0),0)</f>
        <v>0</v>
      </c>
      <c r="L65" s="65">
        <f>IF($C$4="Attiecināmās izmaksas",IF('9a+c+n'!$Q65="A",'9a+c+n'!L65,0),0)</f>
        <v>0</v>
      </c>
      <c r="M65" s="119">
        <f>IF($C$4="Attiecināmās izmaksas",IF('9a+c+n'!$Q65="A",'9a+c+n'!M65,0),0)</f>
        <v>0</v>
      </c>
      <c r="N65" s="119">
        <f>IF($C$4="Attiecināmās izmaksas",IF('9a+c+n'!$Q65="A",'9a+c+n'!N65,0),0)</f>
        <v>0</v>
      </c>
      <c r="O65" s="119">
        <f>IF($C$4="Attiecināmās izmaksas",IF('9a+c+n'!$Q65="A",'9a+c+n'!O65,0),0)</f>
        <v>0</v>
      </c>
      <c r="P65" s="120">
        <f>IF($C$4="Attiecināmās izmaksas",IF('9a+c+n'!$Q65="A",'9a+c+n'!P65,0),0)</f>
        <v>0</v>
      </c>
    </row>
    <row r="66" spans="1:16" ht="20.399999999999999" x14ac:dyDescent="0.2">
      <c r="A66" s="51">
        <f>IF(P66=0,0,IF(COUNTBLANK(P66)=1,0,COUNTA($P$14:P66)))</f>
        <v>0</v>
      </c>
      <c r="B66" s="24" t="str">
        <f>IF($C$4="Attiecināmās izmaksas",IF('9a+c+n'!$Q66="A",'9a+c+n'!B66,0),0)</f>
        <v>17-00000</v>
      </c>
      <c r="C66" s="24" t="str">
        <f>IF($C$4="Attiecināmās izmaksas",IF('9a+c+n'!$Q66="A",'9a+c+n'!C66,0),0)</f>
        <v>Esošās apkures sistēmas demontāža</v>
      </c>
      <c r="D66" s="24" t="str">
        <f>IF($C$4="Attiecināmās izmaksas",IF('9a+c+n'!$Q66="A",'9a+c+n'!D66,0),0)</f>
        <v>kompl.</v>
      </c>
      <c r="E66" s="46"/>
      <c r="F66" s="65"/>
      <c r="G66" s="119"/>
      <c r="H66" s="119">
        <f>IF($C$4="Attiecināmās izmaksas",IF('9a+c+n'!$Q66="A",'9a+c+n'!H66,0),0)</f>
        <v>0</v>
      </c>
      <c r="I66" s="119"/>
      <c r="J66" s="119"/>
      <c r="K66" s="120">
        <f>IF($C$4="Attiecināmās izmaksas",IF('9a+c+n'!$Q66="A",'9a+c+n'!K66,0),0)</f>
        <v>0</v>
      </c>
      <c r="L66" s="65">
        <f>IF($C$4="Attiecināmās izmaksas",IF('9a+c+n'!$Q66="A",'9a+c+n'!L66,0),0)</f>
        <v>0</v>
      </c>
      <c r="M66" s="119">
        <f>IF($C$4="Attiecināmās izmaksas",IF('9a+c+n'!$Q66="A",'9a+c+n'!M66,0),0)</f>
        <v>0</v>
      </c>
      <c r="N66" s="119">
        <f>IF($C$4="Attiecināmās izmaksas",IF('9a+c+n'!$Q66="A",'9a+c+n'!N66,0),0)</f>
        <v>0</v>
      </c>
      <c r="O66" s="119">
        <f>IF($C$4="Attiecināmās izmaksas",IF('9a+c+n'!$Q66="A",'9a+c+n'!O66,0),0)</f>
        <v>0</v>
      </c>
      <c r="P66" s="120">
        <f>IF($C$4="Attiecināmās izmaksas",IF('9a+c+n'!$Q66="A",'9a+c+n'!P66,0),0)</f>
        <v>0</v>
      </c>
    </row>
    <row r="67" spans="1:16" ht="12" customHeight="1" thickBot="1" x14ac:dyDescent="0.25">
      <c r="A67" s="317" t="s">
        <v>62</v>
      </c>
      <c r="B67" s="318"/>
      <c r="C67" s="318"/>
      <c r="D67" s="318"/>
      <c r="E67" s="318"/>
      <c r="F67" s="318"/>
      <c r="G67" s="318"/>
      <c r="H67" s="318"/>
      <c r="I67" s="318"/>
      <c r="J67" s="318"/>
      <c r="K67" s="319"/>
      <c r="L67" s="130">
        <f>SUM(L14:L66)</f>
        <v>0</v>
      </c>
      <c r="M67" s="131">
        <f>SUM(M14:M66)</f>
        <v>0</v>
      </c>
      <c r="N67" s="131">
        <f>SUM(N14:N66)</f>
        <v>0</v>
      </c>
      <c r="O67" s="131">
        <f>SUM(O14:O66)</f>
        <v>0</v>
      </c>
      <c r="P67" s="132">
        <f>SUM(P14:P66)</f>
        <v>0</v>
      </c>
    </row>
    <row r="68" spans="1:16" x14ac:dyDescent="0.2">
      <c r="A68" s="16"/>
      <c r="B68" s="16"/>
      <c r="C68" s="16"/>
      <c r="D68" s="16"/>
      <c r="E68" s="16"/>
      <c r="F68" s="16"/>
      <c r="G68" s="16"/>
      <c r="H68" s="16"/>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1" t="s">
        <v>14</v>
      </c>
      <c r="B70" s="16"/>
      <c r="C70" s="320" t="str">
        <f>'Kops n'!C35:H35</f>
        <v>Gundega Ābelīte 28.03.2024</v>
      </c>
      <c r="D70" s="320"/>
      <c r="E70" s="320"/>
      <c r="F70" s="320"/>
      <c r="G70" s="320"/>
      <c r="H70" s="320"/>
      <c r="I70" s="16"/>
      <c r="J70" s="16"/>
      <c r="K70" s="16"/>
      <c r="L70" s="16"/>
      <c r="M70" s="16"/>
      <c r="N70" s="16"/>
      <c r="O70" s="16"/>
      <c r="P70" s="16"/>
    </row>
    <row r="71" spans="1:16" x14ac:dyDescent="0.2">
      <c r="A71" s="16"/>
      <c r="B71" s="16"/>
      <c r="C71" s="246" t="s">
        <v>15</v>
      </c>
      <c r="D71" s="246"/>
      <c r="E71" s="246"/>
      <c r="F71" s="246"/>
      <c r="G71" s="246"/>
      <c r="H71" s="246"/>
      <c r="I71" s="16"/>
      <c r="J71" s="16"/>
      <c r="K71" s="16"/>
      <c r="L71" s="16"/>
      <c r="M71" s="16"/>
      <c r="N71" s="16"/>
      <c r="O71" s="16"/>
      <c r="P71" s="16"/>
    </row>
    <row r="72" spans="1:16" x14ac:dyDescent="0.2">
      <c r="A72" s="16"/>
      <c r="B72" s="16"/>
      <c r="C72" s="16"/>
      <c r="D72" s="16"/>
      <c r="E72" s="16"/>
      <c r="F72" s="16"/>
      <c r="G72" s="16"/>
      <c r="H72" s="16"/>
      <c r="I72" s="16"/>
      <c r="J72" s="16"/>
      <c r="K72" s="16"/>
      <c r="L72" s="16"/>
      <c r="M72" s="16"/>
      <c r="N72" s="16"/>
      <c r="O72" s="16"/>
      <c r="P72" s="16"/>
    </row>
    <row r="73" spans="1:16" x14ac:dyDescent="0.2">
      <c r="A73" s="262" t="str">
        <f>'Kops n'!A38:D38</f>
        <v>Tāme sastādīta 2024. gada 28. martā</v>
      </c>
      <c r="B73" s="263"/>
      <c r="C73" s="263"/>
      <c r="D73" s="263"/>
      <c r="E73" s="16"/>
      <c r="F73" s="16"/>
      <c r="G73" s="16"/>
      <c r="H73" s="16"/>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1" t="s">
        <v>41</v>
      </c>
      <c r="B75" s="16"/>
      <c r="C75" s="320">
        <f>'Kops n'!C40:H40</f>
        <v>0</v>
      </c>
      <c r="D75" s="320"/>
      <c r="E75" s="320"/>
      <c r="F75" s="320"/>
      <c r="G75" s="320"/>
      <c r="H75" s="320"/>
      <c r="I75" s="16"/>
      <c r="J75" s="16"/>
      <c r="K75" s="16"/>
      <c r="L75" s="16"/>
      <c r="M75" s="16"/>
      <c r="N75" s="16"/>
      <c r="O75" s="16"/>
      <c r="P75" s="16"/>
    </row>
    <row r="76" spans="1:16" x14ac:dyDescent="0.2">
      <c r="A76" s="16"/>
      <c r="B76" s="16"/>
      <c r="C76" s="246" t="s">
        <v>15</v>
      </c>
      <c r="D76" s="246"/>
      <c r="E76" s="246"/>
      <c r="F76" s="246"/>
      <c r="G76" s="246"/>
      <c r="H76" s="246"/>
      <c r="I76" s="16"/>
      <c r="J76" s="16"/>
      <c r="K76" s="16"/>
      <c r="L76" s="16"/>
      <c r="M76" s="16"/>
      <c r="N76" s="16"/>
      <c r="O76" s="16"/>
      <c r="P76" s="16"/>
    </row>
    <row r="77" spans="1:16" x14ac:dyDescent="0.2">
      <c r="A77" s="16"/>
      <c r="B77" s="16"/>
      <c r="C77" s="16"/>
      <c r="D77" s="16"/>
      <c r="E77" s="16"/>
      <c r="F77" s="16"/>
      <c r="G77" s="16"/>
      <c r="H77" s="16"/>
      <c r="I77" s="16"/>
      <c r="J77" s="16"/>
      <c r="K77" s="16"/>
      <c r="L77" s="16"/>
      <c r="M77" s="16"/>
      <c r="N77" s="16"/>
      <c r="O77" s="16"/>
      <c r="P77" s="16"/>
    </row>
    <row r="78" spans="1:16" x14ac:dyDescent="0.2">
      <c r="A78" s="78" t="s">
        <v>16</v>
      </c>
      <c r="B78" s="42"/>
      <c r="C78" s="85">
        <f>'Kops n'!C43</f>
        <v>0</v>
      </c>
      <c r="D78" s="42"/>
      <c r="E78" s="16"/>
      <c r="F78" s="16"/>
      <c r="G78" s="16"/>
      <c r="H78" s="1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sheetData>
  <mergeCells count="23">
    <mergeCell ref="C2:I2"/>
    <mergeCell ref="C3:I3"/>
    <mergeCell ref="C4:I4"/>
    <mergeCell ref="D5:L5"/>
    <mergeCell ref="D6:L6"/>
    <mergeCell ref="D8:L8"/>
    <mergeCell ref="A9:F9"/>
    <mergeCell ref="J9:M9"/>
    <mergeCell ref="N9:O9"/>
    <mergeCell ref="D7:L7"/>
    <mergeCell ref="C76:H76"/>
    <mergeCell ref="L12:P12"/>
    <mergeCell ref="A67:K67"/>
    <mergeCell ref="C70:H70"/>
    <mergeCell ref="C71:H71"/>
    <mergeCell ref="A73:D73"/>
    <mergeCell ref="C75:H75"/>
    <mergeCell ref="A12:A13"/>
    <mergeCell ref="B12:B13"/>
    <mergeCell ref="C12:C13"/>
    <mergeCell ref="D12:D13"/>
    <mergeCell ref="E12:E13"/>
    <mergeCell ref="F12:K12"/>
  </mergeCells>
  <conditionalFormatting sqref="A67:K67">
    <cfRule type="containsText" dxfId="60" priority="3" operator="containsText" text="Tiešās izmaksas kopā, t. sk. darba devēja sociālais nodoklis __.__% ">
      <formula>NOT(ISERROR(SEARCH("Tiešās izmaksas kopā, t. sk. darba devēja sociālais nodoklis __.__% ",A67)))</formula>
    </cfRule>
  </conditionalFormatting>
  <conditionalFormatting sqref="A14:P66">
    <cfRule type="cellIs" dxfId="59" priority="1" operator="equal">
      <formula>0</formula>
    </cfRule>
  </conditionalFormatting>
  <conditionalFormatting sqref="C2:I2 D5:L8 N9:O9 L67:P67 C70:H70 C75:H75 C78">
    <cfRule type="cellIs" dxfId="58"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79"/>
  <sheetViews>
    <sheetView topLeftCell="A42" workbookViewId="0">
      <selection activeCell="A67" sqref="A67: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'9a+c+n'!D1</f>
        <v>9</v>
      </c>
      <c r="E1" s="22"/>
      <c r="F1" s="22"/>
      <c r="G1" s="22"/>
      <c r="H1" s="22"/>
      <c r="I1" s="22"/>
      <c r="J1" s="22"/>
      <c r="N1" s="26"/>
      <c r="O1" s="27"/>
      <c r="P1" s="28"/>
    </row>
    <row r="2" spans="1:16" x14ac:dyDescent="0.2">
      <c r="A2" s="29"/>
      <c r="B2" s="29"/>
      <c r="C2" s="332" t="str">
        <f>'9a+c+n'!C2:I2</f>
        <v>Apkure, vēdināšana un gaisa kondicionēšana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'9a+c+n'!A9</f>
        <v>Tāme sastādīta  2024. gada tirgus cenās, pamatojoties uz AVK daļas rasējumiem</v>
      </c>
      <c r="B9" s="329"/>
      <c r="C9" s="329"/>
      <c r="D9" s="329"/>
      <c r="E9" s="329"/>
      <c r="F9" s="329"/>
      <c r="G9" s="31"/>
      <c r="H9" s="31"/>
      <c r="I9" s="31"/>
      <c r="J9" s="330" t="s">
        <v>45</v>
      </c>
      <c r="K9" s="330"/>
      <c r="L9" s="330"/>
      <c r="M9" s="330"/>
      <c r="N9" s="331">
        <f>P67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izmaksas",IF('9a+c+n'!$Q14="C",'9a+c+n'!B14,0))</f>
        <v>0</v>
      </c>
      <c r="C14" s="23">
        <f>IF($C$4="citu pasākumu izmaksas",IF('9a+c+n'!$Q14="C",'9a+c+n'!C14,0))</f>
        <v>0</v>
      </c>
      <c r="D14" s="23">
        <f>IF($C$4="citu pasākumu izmaksas",IF('9a+c+n'!$Q14="C",'9a+c+n'!D14,0))</f>
        <v>0</v>
      </c>
      <c r="E14" s="45"/>
      <c r="F14" s="63"/>
      <c r="G14" s="117"/>
      <c r="H14" s="117">
        <f>IF($C$4="citu pasākumu izmaksas",IF('9a+c+n'!$Q14="C",'9a+c+n'!H14,0))</f>
        <v>0</v>
      </c>
      <c r="I14" s="117"/>
      <c r="J14" s="117"/>
      <c r="K14" s="118">
        <f>IF($C$4="citu pasākumu izmaksas",IF('9a+c+n'!$Q14="C",'9a+c+n'!K14,0))</f>
        <v>0</v>
      </c>
      <c r="L14" s="81">
        <f>IF($C$4="citu pasākumu izmaksas",IF('9a+c+n'!$Q14="C",'9a+c+n'!L14,0))</f>
        <v>0</v>
      </c>
      <c r="M14" s="117">
        <f>IF($C$4="citu pasākumu izmaksas",IF('9a+c+n'!$Q14="C",'9a+c+n'!M14,0))</f>
        <v>0</v>
      </c>
      <c r="N14" s="117">
        <f>IF($C$4="citu pasākumu izmaksas",IF('9a+c+n'!$Q14="C",'9a+c+n'!N14,0))</f>
        <v>0</v>
      </c>
      <c r="O14" s="117">
        <f>IF($C$4="citu pasākumu izmaksas",IF('9a+c+n'!$Q14="C",'9a+c+n'!O14,0))</f>
        <v>0</v>
      </c>
      <c r="P14" s="118">
        <f>IF($C$4="citu pasākumu izmaksas",IF('9a+c+n'!$Q14="C",'9a+c+n'!P14,0))</f>
        <v>0</v>
      </c>
    </row>
    <row r="15" spans="1:16" x14ac:dyDescent="0.2">
      <c r="A15" s="51">
        <f>IF(P15=0,0,IF(COUNTBLANK(P15)=1,0,COUNTA($P$14:P15)))</f>
        <v>0</v>
      </c>
      <c r="B15" s="24">
        <f>IF($C$4="citu pasākumu izmaksas",IF('9a+c+n'!$Q15="C",'9a+c+n'!#REF!,0))</f>
        <v>0</v>
      </c>
      <c r="C15" s="24">
        <f>IF($C$4="citu pasākumu izmaksas",IF('9a+c+n'!$Q15="C",'9a+c+n'!C15,0))</f>
        <v>0</v>
      </c>
      <c r="D15" s="24">
        <f>IF($C$4="citu pasākumu izmaksas",IF('9a+c+n'!$Q15="C",'9a+c+n'!D15,0))</f>
        <v>0</v>
      </c>
      <c r="E15" s="46"/>
      <c r="F15" s="65"/>
      <c r="G15" s="119"/>
      <c r="H15" s="119">
        <f>IF($C$4="citu pasākumu izmaksas",IF('9a+c+n'!$Q15="C",'9a+c+n'!H15,0))</f>
        <v>0</v>
      </c>
      <c r="I15" s="119"/>
      <c r="J15" s="119"/>
      <c r="K15" s="120">
        <f>IF($C$4="citu pasākumu izmaksas",IF('9a+c+n'!$Q15="C",'9a+c+n'!K15,0))</f>
        <v>0</v>
      </c>
      <c r="L15" s="82">
        <f>IF($C$4="citu pasākumu izmaksas",IF('9a+c+n'!$Q15="C",'9a+c+n'!L15,0))</f>
        <v>0</v>
      </c>
      <c r="M15" s="119">
        <f>IF($C$4="citu pasākumu izmaksas",IF('9a+c+n'!$Q15="C",'9a+c+n'!M15,0))</f>
        <v>0</v>
      </c>
      <c r="N15" s="119">
        <f>IF($C$4="citu pasākumu izmaksas",IF('9a+c+n'!$Q15="C",'9a+c+n'!N15,0))</f>
        <v>0</v>
      </c>
      <c r="O15" s="119">
        <f>IF($C$4="citu pasākumu izmaksas",IF('9a+c+n'!$Q15="C",'9a+c+n'!O15,0))</f>
        <v>0</v>
      </c>
      <c r="P15" s="120">
        <f>IF($C$4="citu pasākumu izmaksas",IF('9a+c+n'!$Q15="C",'9a+c+n'!P15,0))</f>
        <v>0</v>
      </c>
    </row>
    <row r="16" spans="1:16" x14ac:dyDescent="0.2">
      <c r="A16" s="51">
        <f>IF(P16=0,0,IF(COUNTBLANK(P16)=1,0,COUNTA($P$14:P16)))</f>
        <v>0</v>
      </c>
      <c r="B16" s="24">
        <f>IF($C$4="citu pasākumu izmaksas",IF('9a+c+n'!$Q16="C",'9a+c+n'!B16,0))</f>
        <v>0</v>
      </c>
      <c r="C16" s="24">
        <f>IF($C$4="citu pasākumu izmaksas",IF('9a+c+n'!$Q16="C",'9a+c+n'!C16,0))</f>
        <v>0</v>
      </c>
      <c r="D16" s="24">
        <f>IF($C$4="citu pasākumu izmaksas",IF('9a+c+n'!$Q16="C",'9a+c+n'!D16,0))</f>
        <v>0</v>
      </c>
      <c r="E16" s="46"/>
      <c r="F16" s="65"/>
      <c r="G16" s="119"/>
      <c r="H16" s="119">
        <f>IF($C$4="citu pasākumu izmaksas",IF('9a+c+n'!$Q16="C",'9a+c+n'!H16,0))</f>
        <v>0</v>
      </c>
      <c r="I16" s="119"/>
      <c r="J16" s="119"/>
      <c r="K16" s="120">
        <f>IF($C$4="citu pasākumu izmaksas",IF('9a+c+n'!$Q16="C",'9a+c+n'!K16,0))</f>
        <v>0</v>
      </c>
      <c r="L16" s="82">
        <f>IF($C$4="citu pasākumu izmaksas",IF('9a+c+n'!$Q16="C",'9a+c+n'!L16,0))</f>
        <v>0</v>
      </c>
      <c r="M16" s="119">
        <f>IF($C$4="citu pasākumu izmaksas",IF('9a+c+n'!$Q16="C",'9a+c+n'!M16,0))</f>
        <v>0</v>
      </c>
      <c r="N16" s="119">
        <f>IF($C$4="citu pasākumu izmaksas",IF('9a+c+n'!$Q16="C",'9a+c+n'!N16,0))</f>
        <v>0</v>
      </c>
      <c r="O16" s="119">
        <f>IF($C$4="citu pasākumu izmaksas",IF('9a+c+n'!$Q16="C",'9a+c+n'!O16,0))</f>
        <v>0</v>
      </c>
      <c r="P16" s="120">
        <f>IF($C$4="citu pasākumu izmaksas",IF('9a+c+n'!$Q16="C",'9a+c+n'!P16,0))</f>
        <v>0</v>
      </c>
    </row>
    <row r="17" spans="1:16" x14ac:dyDescent="0.2">
      <c r="A17" s="51">
        <f>IF(P17=0,0,IF(COUNTBLANK(P17)=1,0,COUNTA($P$14:P17)))</f>
        <v>0</v>
      </c>
      <c r="B17" s="24">
        <f>IF($C$4="citu pasākumu izmaksas",IF('9a+c+n'!$Q17="C",'9a+c+n'!B15,0))</f>
        <v>0</v>
      </c>
      <c r="C17" s="24">
        <f>IF($C$4="citu pasākumu izmaksas",IF('9a+c+n'!$Q17="C",'9a+c+n'!C17,0))</f>
        <v>0</v>
      </c>
      <c r="D17" s="24">
        <f>IF($C$4="citu pasākumu izmaksas",IF('9a+c+n'!$Q17="C",'9a+c+n'!D17,0))</f>
        <v>0</v>
      </c>
      <c r="E17" s="46"/>
      <c r="F17" s="65"/>
      <c r="G17" s="119"/>
      <c r="H17" s="119">
        <f>IF($C$4="citu pasākumu izmaksas",IF('9a+c+n'!$Q17="C",'9a+c+n'!H17,0))</f>
        <v>0</v>
      </c>
      <c r="I17" s="119"/>
      <c r="J17" s="119"/>
      <c r="K17" s="120">
        <f>IF($C$4="citu pasākumu izmaksas",IF('9a+c+n'!$Q17="C",'9a+c+n'!K17,0))</f>
        <v>0</v>
      </c>
      <c r="L17" s="82">
        <f>IF($C$4="citu pasākumu izmaksas",IF('9a+c+n'!$Q17="C",'9a+c+n'!L17,0))</f>
        <v>0</v>
      </c>
      <c r="M17" s="119">
        <f>IF($C$4="citu pasākumu izmaksas",IF('9a+c+n'!$Q17="C",'9a+c+n'!M17,0))</f>
        <v>0</v>
      </c>
      <c r="N17" s="119">
        <f>IF($C$4="citu pasākumu izmaksas",IF('9a+c+n'!$Q17="C",'9a+c+n'!N17,0))</f>
        <v>0</v>
      </c>
      <c r="O17" s="119">
        <f>IF($C$4="citu pasākumu izmaksas",IF('9a+c+n'!$Q17="C",'9a+c+n'!O17,0))</f>
        <v>0</v>
      </c>
      <c r="P17" s="120">
        <f>IF($C$4="citu pasākumu izmaksas",IF('9a+c+n'!$Q17="C",'9a+c+n'!P17,0))</f>
        <v>0</v>
      </c>
    </row>
    <row r="18" spans="1:16" x14ac:dyDescent="0.2">
      <c r="A18" s="51">
        <f>IF(P18=0,0,IF(COUNTBLANK(P18)=1,0,COUNTA($P$14:P18)))</f>
        <v>0</v>
      </c>
      <c r="B18" s="24">
        <f>IF($C$4="citu pasākumu izmaksas",IF('9a+c+n'!$Q18="C",'9a+c+n'!B18,0))</f>
        <v>0</v>
      </c>
      <c r="C18" s="24">
        <f>IF($C$4="citu pasākumu izmaksas",IF('9a+c+n'!$Q18="C",'9a+c+n'!C18,0))</f>
        <v>0</v>
      </c>
      <c r="D18" s="24">
        <f>IF($C$4="citu pasākumu izmaksas",IF('9a+c+n'!$Q18="C",'9a+c+n'!D18,0))</f>
        <v>0</v>
      </c>
      <c r="E18" s="46"/>
      <c r="F18" s="65"/>
      <c r="G18" s="119"/>
      <c r="H18" s="119">
        <f>IF($C$4="citu pasākumu izmaksas",IF('9a+c+n'!$Q18="C",'9a+c+n'!H18,0))</f>
        <v>0</v>
      </c>
      <c r="I18" s="119"/>
      <c r="J18" s="119"/>
      <c r="K18" s="120">
        <f>IF($C$4="citu pasākumu izmaksas",IF('9a+c+n'!$Q18="C",'9a+c+n'!K18,0))</f>
        <v>0</v>
      </c>
      <c r="L18" s="82">
        <f>IF($C$4="citu pasākumu izmaksas",IF('9a+c+n'!$Q18="C",'9a+c+n'!L18,0))</f>
        <v>0</v>
      </c>
      <c r="M18" s="119">
        <f>IF($C$4="citu pasākumu izmaksas",IF('9a+c+n'!$Q18="C",'9a+c+n'!M18,0))</f>
        <v>0</v>
      </c>
      <c r="N18" s="119">
        <f>IF($C$4="citu pasākumu izmaksas",IF('9a+c+n'!$Q18="C",'9a+c+n'!N18,0))</f>
        <v>0</v>
      </c>
      <c r="O18" s="119">
        <f>IF($C$4="citu pasākumu izmaksas",IF('9a+c+n'!$Q18="C",'9a+c+n'!O18,0))</f>
        <v>0</v>
      </c>
      <c r="P18" s="120">
        <f>IF($C$4="citu pasākumu izmaksas",IF('9a+c+n'!$Q18="C",'9a+c+n'!P18,0))</f>
        <v>0</v>
      </c>
    </row>
    <row r="19" spans="1:16" x14ac:dyDescent="0.2">
      <c r="A19" s="51">
        <f>IF(P19=0,0,IF(COUNTBLANK(P19)=1,0,COUNTA($P$14:P19)))</f>
        <v>0</v>
      </c>
      <c r="B19" s="24">
        <f>IF($C$4="citu pasākumu izmaksas",IF('9a+c+n'!$Q19="C",'9a+c+n'!B19,0))</f>
        <v>0</v>
      </c>
      <c r="C19" s="24">
        <f>IF($C$4="citu pasākumu izmaksas",IF('9a+c+n'!$Q19="C",'9a+c+n'!C19,0))</f>
        <v>0</v>
      </c>
      <c r="D19" s="24">
        <f>IF($C$4="citu pasākumu izmaksas",IF('9a+c+n'!$Q19="C",'9a+c+n'!D19,0))</f>
        <v>0</v>
      </c>
      <c r="E19" s="46"/>
      <c r="F19" s="65"/>
      <c r="G19" s="119"/>
      <c r="H19" s="119">
        <f>IF($C$4="citu pasākumu izmaksas",IF('9a+c+n'!$Q19="C",'9a+c+n'!H19,0))</f>
        <v>0</v>
      </c>
      <c r="I19" s="119"/>
      <c r="J19" s="119"/>
      <c r="K19" s="120">
        <f>IF($C$4="citu pasākumu izmaksas",IF('9a+c+n'!$Q19="C",'9a+c+n'!K19,0))</f>
        <v>0</v>
      </c>
      <c r="L19" s="82">
        <f>IF($C$4="citu pasākumu izmaksas",IF('9a+c+n'!$Q19="C",'9a+c+n'!L19,0))</f>
        <v>0</v>
      </c>
      <c r="M19" s="119">
        <f>IF($C$4="citu pasākumu izmaksas",IF('9a+c+n'!$Q19="C",'9a+c+n'!M19,0))</f>
        <v>0</v>
      </c>
      <c r="N19" s="119">
        <f>IF($C$4="citu pasākumu izmaksas",IF('9a+c+n'!$Q19="C",'9a+c+n'!N19,0))</f>
        <v>0</v>
      </c>
      <c r="O19" s="119">
        <f>IF($C$4="citu pasākumu izmaksas",IF('9a+c+n'!$Q19="C",'9a+c+n'!O19,0))</f>
        <v>0</v>
      </c>
      <c r="P19" s="120">
        <f>IF($C$4="citu pasākumu izmaksas",IF('9a+c+n'!$Q19="C",'9a+c+n'!P19,0))</f>
        <v>0</v>
      </c>
    </row>
    <row r="20" spans="1:16" x14ac:dyDescent="0.2">
      <c r="A20" s="51">
        <f>IF(P20=0,0,IF(COUNTBLANK(P20)=1,0,COUNTA($P$14:P20)))</f>
        <v>0</v>
      </c>
      <c r="B20" s="24">
        <f>IF($C$4="citu pasākumu izmaksas",IF('9a+c+n'!$Q20="C",'9a+c+n'!B20,0))</f>
        <v>0</v>
      </c>
      <c r="C20" s="24">
        <f>IF($C$4="citu pasākumu izmaksas",IF('9a+c+n'!$Q20="C",'9a+c+n'!C20,0))</f>
        <v>0</v>
      </c>
      <c r="D20" s="24">
        <f>IF($C$4="citu pasākumu izmaksas",IF('9a+c+n'!$Q20="C",'9a+c+n'!D20,0))</f>
        <v>0</v>
      </c>
      <c r="E20" s="46"/>
      <c r="F20" s="65"/>
      <c r="G20" s="119"/>
      <c r="H20" s="119">
        <f>IF($C$4="citu pasākumu izmaksas",IF('9a+c+n'!$Q20="C",'9a+c+n'!H20,0))</f>
        <v>0</v>
      </c>
      <c r="I20" s="119"/>
      <c r="J20" s="119"/>
      <c r="K20" s="120">
        <f>IF($C$4="citu pasākumu izmaksas",IF('9a+c+n'!$Q20="C",'9a+c+n'!K20,0))</f>
        <v>0</v>
      </c>
      <c r="L20" s="82">
        <f>IF($C$4="citu pasākumu izmaksas",IF('9a+c+n'!$Q20="C",'9a+c+n'!L20,0))</f>
        <v>0</v>
      </c>
      <c r="M20" s="119">
        <f>IF($C$4="citu pasākumu izmaksas",IF('9a+c+n'!$Q20="C",'9a+c+n'!M20,0))</f>
        <v>0</v>
      </c>
      <c r="N20" s="119">
        <f>IF($C$4="citu pasākumu izmaksas",IF('9a+c+n'!$Q20="C",'9a+c+n'!N20,0))</f>
        <v>0</v>
      </c>
      <c r="O20" s="119">
        <f>IF($C$4="citu pasākumu izmaksas",IF('9a+c+n'!$Q20="C",'9a+c+n'!O20,0))</f>
        <v>0</v>
      </c>
      <c r="P20" s="120">
        <f>IF($C$4="citu pasākumu izmaksas",IF('9a+c+n'!$Q20="C",'9a+c+n'!P20,0))</f>
        <v>0</v>
      </c>
    </row>
    <row r="21" spans="1:16" x14ac:dyDescent="0.2">
      <c r="A21" s="51">
        <f>IF(P21=0,0,IF(COUNTBLANK(P21)=1,0,COUNTA($P$14:P21)))</f>
        <v>0</v>
      </c>
      <c r="B21" s="24">
        <f>IF($C$4="citu pasākumu izmaksas",IF('9a+c+n'!$Q21="C",'9a+c+n'!B21,0))</f>
        <v>0</v>
      </c>
      <c r="C21" s="24">
        <f>IF($C$4="citu pasākumu izmaksas",IF('9a+c+n'!$Q21="C",'9a+c+n'!C21,0))</f>
        <v>0</v>
      </c>
      <c r="D21" s="24">
        <f>IF($C$4="citu pasākumu izmaksas",IF('9a+c+n'!$Q21="C",'9a+c+n'!D21,0))</f>
        <v>0</v>
      </c>
      <c r="E21" s="46"/>
      <c r="F21" s="65"/>
      <c r="G21" s="119"/>
      <c r="H21" s="119">
        <f>IF($C$4="citu pasākumu izmaksas",IF('9a+c+n'!$Q21="C",'9a+c+n'!H21,0))</f>
        <v>0</v>
      </c>
      <c r="I21" s="119"/>
      <c r="J21" s="119"/>
      <c r="K21" s="120">
        <f>IF($C$4="citu pasākumu izmaksas",IF('9a+c+n'!$Q21="C",'9a+c+n'!K21,0))</f>
        <v>0</v>
      </c>
      <c r="L21" s="82">
        <f>IF($C$4="citu pasākumu izmaksas",IF('9a+c+n'!$Q21="C",'9a+c+n'!L21,0))</f>
        <v>0</v>
      </c>
      <c r="M21" s="119">
        <f>IF($C$4="citu pasākumu izmaksas",IF('9a+c+n'!$Q21="C",'9a+c+n'!M21,0))</f>
        <v>0</v>
      </c>
      <c r="N21" s="119">
        <f>IF($C$4="citu pasākumu izmaksas",IF('9a+c+n'!$Q21="C",'9a+c+n'!N21,0))</f>
        <v>0</v>
      </c>
      <c r="O21" s="119">
        <f>IF($C$4="citu pasākumu izmaksas",IF('9a+c+n'!$Q21="C",'9a+c+n'!O21,0))</f>
        <v>0</v>
      </c>
      <c r="P21" s="120">
        <f>IF($C$4="citu pasākumu izmaksas",IF('9a+c+n'!$Q21="C",'9a+c+n'!P21,0))</f>
        <v>0</v>
      </c>
    </row>
    <row r="22" spans="1:16" x14ac:dyDescent="0.2">
      <c r="A22" s="51">
        <f>IF(P22=0,0,IF(COUNTBLANK(P22)=1,0,COUNTA($P$14:P22)))</f>
        <v>0</v>
      </c>
      <c r="B22" s="24">
        <f>IF($C$4="citu pasākumu izmaksas",IF('9a+c+n'!$Q22="C",'9a+c+n'!B22,0))</f>
        <v>0</v>
      </c>
      <c r="C22" s="24">
        <f>IF($C$4="citu pasākumu izmaksas",IF('9a+c+n'!$Q22="C",'9a+c+n'!C22,0))</f>
        <v>0</v>
      </c>
      <c r="D22" s="24">
        <f>IF($C$4="citu pasākumu izmaksas",IF('9a+c+n'!$Q22="C",'9a+c+n'!D22,0))</f>
        <v>0</v>
      </c>
      <c r="E22" s="46"/>
      <c r="F22" s="65"/>
      <c r="G22" s="119"/>
      <c r="H22" s="119">
        <f>IF($C$4="citu pasākumu izmaksas",IF('9a+c+n'!$Q22="C",'9a+c+n'!H22,0))</f>
        <v>0</v>
      </c>
      <c r="I22" s="119"/>
      <c r="J22" s="119"/>
      <c r="K22" s="120">
        <f>IF($C$4="citu pasākumu izmaksas",IF('9a+c+n'!$Q22="C",'9a+c+n'!K22,0))</f>
        <v>0</v>
      </c>
      <c r="L22" s="82">
        <f>IF($C$4="citu pasākumu izmaksas",IF('9a+c+n'!$Q22="C",'9a+c+n'!L22,0))</f>
        <v>0</v>
      </c>
      <c r="M22" s="119">
        <f>IF($C$4="citu pasākumu izmaksas",IF('9a+c+n'!$Q22="C",'9a+c+n'!M22,0))</f>
        <v>0</v>
      </c>
      <c r="N22" s="119">
        <f>IF($C$4="citu pasākumu izmaksas",IF('9a+c+n'!$Q22="C",'9a+c+n'!N22,0))</f>
        <v>0</v>
      </c>
      <c r="O22" s="119">
        <f>IF($C$4="citu pasākumu izmaksas",IF('9a+c+n'!$Q22="C",'9a+c+n'!O22,0))</f>
        <v>0</v>
      </c>
      <c r="P22" s="120">
        <f>IF($C$4="citu pasākumu izmaksas",IF('9a+c+n'!$Q22="C",'9a+c+n'!P22,0))</f>
        <v>0</v>
      </c>
    </row>
    <row r="23" spans="1:16" x14ac:dyDescent="0.2">
      <c r="A23" s="51">
        <f>IF(P23=0,0,IF(COUNTBLANK(P23)=1,0,COUNTA($P$14:P23)))</f>
        <v>0</v>
      </c>
      <c r="B23" s="24">
        <f>IF($C$4="citu pasākumu izmaksas",IF('9a+c+n'!$Q23="C",'9a+c+n'!B23,0))</f>
        <v>0</v>
      </c>
      <c r="C23" s="24">
        <f>IF($C$4="citu pasākumu izmaksas",IF('9a+c+n'!$Q23="C",'9a+c+n'!C23,0))</f>
        <v>0</v>
      </c>
      <c r="D23" s="24">
        <f>IF($C$4="citu pasākumu izmaksas",IF('9a+c+n'!$Q23="C",'9a+c+n'!D23,0))</f>
        <v>0</v>
      </c>
      <c r="E23" s="46"/>
      <c r="F23" s="65"/>
      <c r="G23" s="119"/>
      <c r="H23" s="119">
        <f>IF($C$4="citu pasākumu izmaksas",IF('9a+c+n'!$Q23="C",'9a+c+n'!H23,0))</f>
        <v>0</v>
      </c>
      <c r="I23" s="119"/>
      <c r="J23" s="119"/>
      <c r="K23" s="120">
        <f>IF($C$4="citu pasākumu izmaksas",IF('9a+c+n'!$Q23="C",'9a+c+n'!K23,0))</f>
        <v>0</v>
      </c>
      <c r="L23" s="82">
        <f>IF($C$4="citu pasākumu izmaksas",IF('9a+c+n'!$Q23="C",'9a+c+n'!L23,0))</f>
        <v>0</v>
      </c>
      <c r="M23" s="119">
        <f>IF($C$4="citu pasākumu izmaksas",IF('9a+c+n'!$Q23="C",'9a+c+n'!M23,0))</f>
        <v>0</v>
      </c>
      <c r="N23" s="119">
        <f>IF($C$4="citu pasākumu izmaksas",IF('9a+c+n'!$Q23="C",'9a+c+n'!N23,0))</f>
        <v>0</v>
      </c>
      <c r="O23" s="119">
        <f>IF($C$4="citu pasākumu izmaksas",IF('9a+c+n'!$Q23="C",'9a+c+n'!O23,0))</f>
        <v>0</v>
      </c>
      <c r="P23" s="120">
        <f>IF($C$4="citu pasākumu izmaksas",IF('9a+c+n'!$Q23="C",'9a+c+n'!P23,0))</f>
        <v>0</v>
      </c>
    </row>
    <row r="24" spans="1:16" x14ac:dyDescent="0.2">
      <c r="A24" s="51">
        <f>IF(P24=0,0,IF(COUNTBLANK(P24)=1,0,COUNTA($P$14:P24)))</f>
        <v>0</v>
      </c>
      <c r="B24" s="24">
        <f>IF($C$4="citu pasākumu izmaksas",IF('9a+c+n'!$Q24="C",'9a+c+n'!B24,0))</f>
        <v>0</v>
      </c>
      <c r="C24" s="24">
        <f>IF($C$4="citu pasākumu izmaksas",IF('9a+c+n'!$Q24="C",'9a+c+n'!C24,0))</f>
        <v>0</v>
      </c>
      <c r="D24" s="24">
        <f>IF($C$4="citu pasākumu izmaksas",IF('9a+c+n'!$Q24="C",'9a+c+n'!D24,0))</f>
        <v>0</v>
      </c>
      <c r="E24" s="46"/>
      <c r="F24" s="65"/>
      <c r="G24" s="119"/>
      <c r="H24" s="119">
        <f>IF($C$4="citu pasākumu izmaksas",IF('9a+c+n'!$Q24="C",'9a+c+n'!H24,0))</f>
        <v>0</v>
      </c>
      <c r="I24" s="119"/>
      <c r="J24" s="119"/>
      <c r="K24" s="120">
        <f>IF($C$4="citu pasākumu izmaksas",IF('9a+c+n'!$Q24="C",'9a+c+n'!K24,0))</f>
        <v>0</v>
      </c>
      <c r="L24" s="82">
        <f>IF($C$4="citu pasākumu izmaksas",IF('9a+c+n'!$Q24="C",'9a+c+n'!L24,0))</f>
        <v>0</v>
      </c>
      <c r="M24" s="119">
        <f>IF($C$4="citu pasākumu izmaksas",IF('9a+c+n'!$Q24="C",'9a+c+n'!M24,0))</f>
        <v>0</v>
      </c>
      <c r="N24" s="119">
        <f>IF($C$4="citu pasākumu izmaksas",IF('9a+c+n'!$Q24="C",'9a+c+n'!N24,0))</f>
        <v>0</v>
      </c>
      <c r="O24" s="119">
        <f>IF($C$4="citu pasākumu izmaksas",IF('9a+c+n'!$Q24="C",'9a+c+n'!O24,0))</f>
        <v>0</v>
      </c>
      <c r="P24" s="120">
        <f>IF($C$4="citu pasākumu izmaksas",IF('9a+c+n'!$Q24="C",'9a+c+n'!P24,0))</f>
        <v>0</v>
      </c>
    </row>
    <row r="25" spans="1:16" x14ac:dyDescent="0.2">
      <c r="A25" s="51">
        <f>IF(P25=0,0,IF(COUNTBLANK(P25)=1,0,COUNTA($P$14:P25)))</f>
        <v>0</v>
      </c>
      <c r="B25" s="24">
        <f>IF($C$4="citu pasākumu izmaksas",IF('9a+c+n'!$Q25="C",'9a+c+n'!B25,0))</f>
        <v>0</v>
      </c>
      <c r="C25" s="24">
        <f>IF($C$4="citu pasākumu izmaksas",IF('9a+c+n'!$Q25="C",'9a+c+n'!C25,0))</f>
        <v>0</v>
      </c>
      <c r="D25" s="24">
        <f>IF($C$4="citu pasākumu izmaksas",IF('9a+c+n'!$Q25="C",'9a+c+n'!D25,0))</f>
        <v>0</v>
      </c>
      <c r="E25" s="46"/>
      <c r="F25" s="65"/>
      <c r="G25" s="119"/>
      <c r="H25" s="119">
        <f>IF($C$4="citu pasākumu izmaksas",IF('9a+c+n'!$Q25="C",'9a+c+n'!H25,0))</f>
        <v>0</v>
      </c>
      <c r="I25" s="119"/>
      <c r="J25" s="119"/>
      <c r="K25" s="120">
        <f>IF($C$4="citu pasākumu izmaksas",IF('9a+c+n'!$Q25="C",'9a+c+n'!K25,0))</f>
        <v>0</v>
      </c>
      <c r="L25" s="82">
        <f>IF($C$4="citu pasākumu izmaksas",IF('9a+c+n'!$Q25="C",'9a+c+n'!L25,0))</f>
        <v>0</v>
      </c>
      <c r="M25" s="119">
        <f>IF($C$4="citu pasākumu izmaksas",IF('9a+c+n'!$Q25="C",'9a+c+n'!M25,0))</f>
        <v>0</v>
      </c>
      <c r="N25" s="119">
        <f>IF($C$4="citu pasākumu izmaksas",IF('9a+c+n'!$Q25="C",'9a+c+n'!N25,0))</f>
        <v>0</v>
      </c>
      <c r="O25" s="119">
        <f>IF($C$4="citu pasākumu izmaksas",IF('9a+c+n'!$Q25="C",'9a+c+n'!O25,0))</f>
        <v>0</v>
      </c>
      <c r="P25" s="120">
        <f>IF($C$4="citu pasākumu izmaksas",IF('9a+c+n'!$Q25="C",'9a+c+n'!P25,0))</f>
        <v>0</v>
      </c>
    </row>
    <row r="26" spans="1:16" x14ac:dyDescent="0.2">
      <c r="A26" s="51">
        <f>IF(P26=0,0,IF(COUNTBLANK(P26)=1,0,COUNTA($P$14:P26)))</f>
        <v>0</v>
      </c>
      <c r="B26" s="24">
        <f>IF($C$4="citu pasākumu izmaksas",IF('9a+c+n'!$Q26="C",'9a+c+n'!B26,0))</f>
        <v>0</v>
      </c>
      <c r="C26" s="24">
        <f>IF($C$4="citu pasākumu izmaksas",IF('9a+c+n'!$Q26="C",'9a+c+n'!C26,0))</f>
        <v>0</v>
      </c>
      <c r="D26" s="24">
        <f>IF($C$4="citu pasākumu izmaksas",IF('9a+c+n'!$Q26="C",'9a+c+n'!D26,0))</f>
        <v>0</v>
      </c>
      <c r="E26" s="46"/>
      <c r="F26" s="65"/>
      <c r="G26" s="119"/>
      <c r="H26" s="119">
        <f>IF($C$4="citu pasākumu izmaksas",IF('9a+c+n'!$Q26="C",'9a+c+n'!H26,0))</f>
        <v>0</v>
      </c>
      <c r="I26" s="119"/>
      <c r="J26" s="119"/>
      <c r="K26" s="120">
        <f>IF($C$4="citu pasākumu izmaksas",IF('9a+c+n'!$Q26="C",'9a+c+n'!K26,0))</f>
        <v>0</v>
      </c>
      <c r="L26" s="82">
        <f>IF($C$4="citu pasākumu izmaksas",IF('9a+c+n'!$Q26="C",'9a+c+n'!L26,0))</f>
        <v>0</v>
      </c>
      <c r="M26" s="119">
        <f>IF($C$4="citu pasākumu izmaksas",IF('9a+c+n'!$Q26="C",'9a+c+n'!M26,0))</f>
        <v>0</v>
      </c>
      <c r="N26" s="119">
        <f>IF($C$4="citu pasākumu izmaksas",IF('9a+c+n'!$Q26="C",'9a+c+n'!N26,0))</f>
        <v>0</v>
      </c>
      <c r="O26" s="119">
        <f>IF($C$4="citu pasākumu izmaksas",IF('9a+c+n'!$Q26="C",'9a+c+n'!O26,0))</f>
        <v>0</v>
      </c>
      <c r="P26" s="120">
        <f>IF($C$4="citu pasākumu izmaksas",IF('9a+c+n'!$Q26="C",'9a+c+n'!P26,0))</f>
        <v>0</v>
      </c>
    </row>
    <row r="27" spans="1:16" x14ac:dyDescent="0.2">
      <c r="A27" s="51">
        <f>IF(P27=0,0,IF(COUNTBLANK(P27)=1,0,COUNTA($P$14:P27)))</f>
        <v>0</v>
      </c>
      <c r="B27" s="24">
        <f>IF($C$4="citu pasākumu izmaksas",IF('9a+c+n'!$Q27="C",'9a+c+n'!B27,0))</f>
        <v>0</v>
      </c>
      <c r="C27" s="24">
        <f>IF($C$4="citu pasākumu izmaksas",IF('9a+c+n'!$Q27="C",'9a+c+n'!C27,0))</f>
        <v>0</v>
      </c>
      <c r="D27" s="24">
        <f>IF($C$4="citu pasākumu izmaksas",IF('9a+c+n'!$Q27="C",'9a+c+n'!D27,0))</f>
        <v>0</v>
      </c>
      <c r="E27" s="46"/>
      <c r="F27" s="65"/>
      <c r="G27" s="119"/>
      <c r="H27" s="119">
        <f>IF($C$4="citu pasākumu izmaksas",IF('9a+c+n'!$Q27="C",'9a+c+n'!H27,0))</f>
        <v>0</v>
      </c>
      <c r="I27" s="119"/>
      <c r="J27" s="119"/>
      <c r="K27" s="120">
        <f>IF($C$4="citu pasākumu izmaksas",IF('9a+c+n'!$Q27="C",'9a+c+n'!K27,0))</f>
        <v>0</v>
      </c>
      <c r="L27" s="82">
        <f>IF($C$4="citu pasākumu izmaksas",IF('9a+c+n'!$Q27="C",'9a+c+n'!L27,0))</f>
        <v>0</v>
      </c>
      <c r="M27" s="119">
        <f>IF($C$4="citu pasākumu izmaksas",IF('9a+c+n'!$Q27="C",'9a+c+n'!M27,0))</f>
        <v>0</v>
      </c>
      <c r="N27" s="119">
        <f>IF($C$4="citu pasākumu izmaksas",IF('9a+c+n'!$Q27="C",'9a+c+n'!N27,0))</f>
        <v>0</v>
      </c>
      <c r="O27" s="119">
        <f>IF($C$4="citu pasākumu izmaksas",IF('9a+c+n'!$Q27="C",'9a+c+n'!O27,0))</f>
        <v>0</v>
      </c>
      <c r="P27" s="120">
        <f>IF($C$4="citu pasākumu izmaksas",IF('9a+c+n'!$Q27="C",'9a+c+n'!P27,0))</f>
        <v>0</v>
      </c>
    </row>
    <row r="28" spans="1:16" x14ac:dyDescent="0.2">
      <c r="A28" s="51">
        <f>IF(P28=0,0,IF(COUNTBLANK(P28)=1,0,COUNTA($P$14:P28)))</f>
        <v>0</v>
      </c>
      <c r="B28" s="24">
        <f>IF($C$4="citu pasākumu izmaksas",IF('9a+c+n'!$Q28="C",'9a+c+n'!B28,0))</f>
        <v>0</v>
      </c>
      <c r="C28" s="24">
        <f>IF($C$4="citu pasākumu izmaksas",IF('9a+c+n'!$Q28="C",'9a+c+n'!C28,0))</f>
        <v>0</v>
      </c>
      <c r="D28" s="24">
        <f>IF($C$4="citu pasākumu izmaksas",IF('9a+c+n'!$Q28="C",'9a+c+n'!D28,0))</f>
        <v>0</v>
      </c>
      <c r="E28" s="46"/>
      <c r="F28" s="65"/>
      <c r="G28" s="119"/>
      <c r="H28" s="119">
        <f>IF($C$4="citu pasākumu izmaksas",IF('9a+c+n'!$Q28="C",'9a+c+n'!H28,0))</f>
        <v>0</v>
      </c>
      <c r="I28" s="119"/>
      <c r="J28" s="119"/>
      <c r="K28" s="120">
        <f>IF($C$4="citu pasākumu izmaksas",IF('9a+c+n'!$Q28="C",'9a+c+n'!K28,0))</f>
        <v>0</v>
      </c>
      <c r="L28" s="82">
        <f>IF($C$4="citu pasākumu izmaksas",IF('9a+c+n'!$Q28="C",'9a+c+n'!L28,0))</f>
        <v>0</v>
      </c>
      <c r="M28" s="119">
        <f>IF($C$4="citu pasākumu izmaksas",IF('9a+c+n'!$Q28="C",'9a+c+n'!M28,0))</f>
        <v>0</v>
      </c>
      <c r="N28" s="119">
        <f>IF($C$4="citu pasākumu izmaksas",IF('9a+c+n'!$Q28="C",'9a+c+n'!N28,0))</f>
        <v>0</v>
      </c>
      <c r="O28" s="119">
        <f>IF($C$4="citu pasākumu izmaksas",IF('9a+c+n'!$Q28="C",'9a+c+n'!O28,0))</f>
        <v>0</v>
      </c>
      <c r="P28" s="120">
        <f>IF($C$4="citu pasākumu izmaksas",IF('9a+c+n'!$Q28="C",'9a+c+n'!P28,0))</f>
        <v>0</v>
      </c>
    </row>
    <row r="29" spans="1:16" x14ac:dyDescent="0.2">
      <c r="A29" s="51">
        <f>IF(P29=0,0,IF(COUNTBLANK(P29)=1,0,COUNTA($P$14:P29)))</f>
        <v>0</v>
      </c>
      <c r="B29" s="24">
        <f>IF($C$4="citu pasākumu izmaksas",IF('9a+c+n'!$Q29="C",'9a+c+n'!B29,0))</f>
        <v>0</v>
      </c>
      <c r="C29" s="24">
        <f>IF($C$4="citu pasākumu izmaksas",IF('9a+c+n'!$Q29="C",'9a+c+n'!C29,0))</f>
        <v>0</v>
      </c>
      <c r="D29" s="24">
        <f>IF($C$4="citu pasākumu izmaksas",IF('9a+c+n'!$Q29="C",'9a+c+n'!D29,0))</f>
        <v>0</v>
      </c>
      <c r="E29" s="46"/>
      <c r="F29" s="65"/>
      <c r="G29" s="119"/>
      <c r="H29" s="119">
        <f>IF($C$4="citu pasākumu izmaksas",IF('9a+c+n'!$Q29="C",'9a+c+n'!H29,0))</f>
        <v>0</v>
      </c>
      <c r="I29" s="119"/>
      <c r="J29" s="119"/>
      <c r="K29" s="120">
        <f>IF($C$4="citu pasākumu izmaksas",IF('9a+c+n'!$Q29="C",'9a+c+n'!K29,0))</f>
        <v>0</v>
      </c>
      <c r="L29" s="82">
        <f>IF($C$4="citu pasākumu izmaksas",IF('9a+c+n'!$Q29="C",'9a+c+n'!L29,0))</f>
        <v>0</v>
      </c>
      <c r="M29" s="119">
        <f>IF($C$4="citu pasākumu izmaksas",IF('9a+c+n'!$Q29="C",'9a+c+n'!M29,0))</f>
        <v>0</v>
      </c>
      <c r="N29" s="119">
        <f>IF($C$4="citu pasākumu izmaksas",IF('9a+c+n'!$Q29="C",'9a+c+n'!N29,0))</f>
        <v>0</v>
      </c>
      <c r="O29" s="119">
        <f>IF($C$4="citu pasākumu izmaksas",IF('9a+c+n'!$Q29="C",'9a+c+n'!O29,0))</f>
        <v>0</v>
      </c>
      <c r="P29" s="120">
        <f>IF($C$4="citu pasākumu izmaksas",IF('9a+c+n'!$Q29="C",'9a+c+n'!P29,0))</f>
        <v>0</v>
      </c>
    </row>
    <row r="30" spans="1:16" x14ac:dyDescent="0.2">
      <c r="A30" s="51">
        <f>IF(P30=0,0,IF(COUNTBLANK(P30)=1,0,COUNTA($P$14:P30)))</f>
        <v>0</v>
      </c>
      <c r="B30" s="24">
        <f>IF($C$4="citu pasākumu izmaksas",IF('9a+c+n'!$Q30="C",'9a+c+n'!B30,0))</f>
        <v>0</v>
      </c>
      <c r="C30" s="24">
        <f>IF($C$4="citu pasākumu izmaksas",IF('9a+c+n'!$Q30="C",'9a+c+n'!C30,0))</f>
        <v>0</v>
      </c>
      <c r="D30" s="24">
        <f>IF($C$4="citu pasākumu izmaksas",IF('9a+c+n'!$Q30="C",'9a+c+n'!D30,0))</f>
        <v>0</v>
      </c>
      <c r="E30" s="46"/>
      <c r="F30" s="65"/>
      <c r="G30" s="119"/>
      <c r="H30" s="119">
        <f>IF($C$4="citu pasākumu izmaksas",IF('9a+c+n'!$Q30="C",'9a+c+n'!H30,0))</f>
        <v>0</v>
      </c>
      <c r="I30" s="119"/>
      <c r="J30" s="119"/>
      <c r="K30" s="120">
        <f>IF($C$4="citu pasākumu izmaksas",IF('9a+c+n'!$Q30="C",'9a+c+n'!K30,0))</f>
        <v>0</v>
      </c>
      <c r="L30" s="82">
        <f>IF($C$4="citu pasākumu izmaksas",IF('9a+c+n'!$Q30="C",'9a+c+n'!L30,0))</f>
        <v>0</v>
      </c>
      <c r="M30" s="119">
        <f>IF($C$4="citu pasākumu izmaksas",IF('9a+c+n'!$Q30="C",'9a+c+n'!M30,0))</f>
        <v>0</v>
      </c>
      <c r="N30" s="119">
        <f>IF($C$4="citu pasākumu izmaksas",IF('9a+c+n'!$Q30="C",'9a+c+n'!N30,0))</f>
        <v>0</v>
      </c>
      <c r="O30" s="119">
        <f>IF($C$4="citu pasākumu izmaksas",IF('9a+c+n'!$Q30="C",'9a+c+n'!O30,0))</f>
        <v>0</v>
      </c>
      <c r="P30" s="120">
        <f>IF($C$4="citu pasākumu izmaksas",IF('9a+c+n'!$Q30="C",'9a+c+n'!P30,0))</f>
        <v>0</v>
      </c>
    </row>
    <row r="31" spans="1:16" x14ac:dyDescent="0.2">
      <c r="A31" s="51">
        <f>IF(P31=0,0,IF(COUNTBLANK(P31)=1,0,COUNTA($P$14:P31)))</f>
        <v>0</v>
      </c>
      <c r="B31" s="24">
        <f>IF($C$4="citu pasākumu izmaksas",IF('9a+c+n'!$Q31="C",'9a+c+n'!B31,0))</f>
        <v>0</v>
      </c>
      <c r="C31" s="24">
        <f>IF($C$4="citu pasākumu izmaksas",IF('9a+c+n'!$Q31="C",'9a+c+n'!C31,0))</f>
        <v>0</v>
      </c>
      <c r="D31" s="24">
        <f>IF($C$4="citu pasākumu izmaksas",IF('9a+c+n'!$Q31="C",'9a+c+n'!D31,0))</f>
        <v>0</v>
      </c>
      <c r="E31" s="46"/>
      <c r="F31" s="65"/>
      <c r="G31" s="119"/>
      <c r="H31" s="119">
        <f>IF($C$4="citu pasākumu izmaksas",IF('9a+c+n'!$Q31="C",'9a+c+n'!H31,0))</f>
        <v>0</v>
      </c>
      <c r="I31" s="119"/>
      <c r="J31" s="119"/>
      <c r="K31" s="120">
        <f>IF($C$4="citu pasākumu izmaksas",IF('9a+c+n'!$Q31="C",'9a+c+n'!K31,0))</f>
        <v>0</v>
      </c>
      <c r="L31" s="82">
        <f>IF($C$4="citu pasākumu izmaksas",IF('9a+c+n'!$Q31="C",'9a+c+n'!L31,0))</f>
        <v>0</v>
      </c>
      <c r="M31" s="119">
        <f>IF($C$4="citu pasākumu izmaksas",IF('9a+c+n'!$Q31="C",'9a+c+n'!M31,0))</f>
        <v>0</v>
      </c>
      <c r="N31" s="119">
        <f>IF($C$4="citu pasākumu izmaksas",IF('9a+c+n'!$Q31="C",'9a+c+n'!N31,0))</f>
        <v>0</v>
      </c>
      <c r="O31" s="119">
        <f>IF($C$4="citu pasākumu izmaksas",IF('9a+c+n'!$Q31="C",'9a+c+n'!O31,0))</f>
        <v>0</v>
      </c>
      <c r="P31" s="120">
        <f>IF($C$4="citu pasākumu izmaksas",IF('9a+c+n'!$Q31="C",'9a+c+n'!P31,0))</f>
        <v>0</v>
      </c>
    </row>
    <row r="32" spans="1:16" x14ac:dyDescent="0.2">
      <c r="A32" s="51">
        <f>IF(P32=0,0,IF(COUNTBLANK(P32)=1,0,COUNTA($P$14:P32)))</f>
        <v>0</v>
      </c>
      <c r="B32" s="24">
        <f>IF($C$4="citu pasākumu izmaksas",IF('9a+c+n'!$Q32="C",'9a+c+n'!B32,0))</f>
        <v>0</v>
      </c>
      <c r="C32" s="24">
        <f>IF($C$4="citu pasākumu izmaksas",IF('9a+c+n'!$Q32="C",'9a+c+n'!C32,0))</f>
        <v>0</v>
      </c>
      <c r="D32" s="24">
        <f>IF($C$4="citu pasākumu izmaksas",IF('9a+c+n'!$Q32="C",'9a+c+n'!D32,0))</f>
        <v>0</v>
      </c>
      <c r="E32" s="46"/>
      <c r="F32" s="65"/>
      <c r="G32" s="119"/>
      <c r="H32" s="119">
        <f>IF($C$4="citu pasākumu izmaksas",IF('9a+c+n'!$Q32="C",'9a+c+n'!H32,0))</f>
        <v>0</v>
      </c>
      <c r="I32" s="119"/>
      <c r="J32" s="119"/>
      <c r="K32" s="120">
        <f>IF($C$4="citu pasākumu izmaksas",IF('9a+c+n'!$Q32="C",'9a+c+n'!K32,0))</f>
        <v>0</v>
      </c>
      <c r="L32" s="82">
        <f>IF($C$4="citu pasākumu izmaksas",IF('9a+c+n'!$Q32="C",'9a+c+n'!L32,0))</f>
        <v>0</v>
      </c>
      <c r="M32" s="119">
        <f>IF($C$4="citu pasākumu izmaksas",IF('9a+c+n'!$Q32="C",'9a+c+n'!M32,0))</f>
        <v>0</v>
      </c>
      <c r="N32" s="119">
        <f>IF($C$4="citu pasākumu izmaksas",IF('9a+c+n'!$Q32="C",'9a+c+n'!N32,0))</f>
        <v>0</v>
      </c>
      <c r="O32" s="119">
        <f>IF($C$4="citu pasākumu izmaksas",IF('9a+c+n'!$Q32="C",'9a+c+n'!O32,0))</f>
        <v>0</v>
      </c>
      <c r="P32" s="120">
        <f>IF($C$4="citu pasākumu izmaksas",IF('9a+c+n'!$Q32="C",'9a+c+n'!P32,0))</f>
        <v>0</v>
      </c>
    </row>
    <row r="33" spans="1:16" x14ac:dyDescent="0.2">
      <c r="A33" s="51">
        <f>IF(P33=0,0,IF(COUNTBLANK(P33)=1,0,COUNTA($P$14:P33)))</f>
        <v>0</v>
      </c>
      <c r="B33" s="24">
        <f>IF($C$4="citu pasākumu izmaksas",IF('9a+c+n'!$Q33="C",'9a+c+n'!B33,0))</f>
        <v>0</v>
      </c>
      <c r="C33" s="24">
        <f>IF($C$4="citu pasākumu izmaksas",IF('9a+c+n'!$Q33="C",'9a+c+n'!C33,0))</f>
        <v>0</v>
      </c>
      <c r="D33" s="24">
        <f>IF($C$4="citu pasākumu izmaksas",IF('9a+c+n'!$Q33="C",'9a+c+n'!D33,0))</f>
        <v>0</v>
      </c>
      <c r="E33" s="46"/>
      <c r="F33" s="65"/>
      <c r="G33" s="119"/>
      <c r="H33" s="119">
        <f>IF($C$4="citu pasākumu izmaksas",IF('9a+c+n'!$Q33="C",'9a+c+n'!H33,0))</f>
        <v>0</v>
      </c>
      <c r="I33" s="119"/>
      <c r="J33" s="119"/>
      <c r="K33" s="120">
        <f>IF($C$4="citu pasākumu izmaksas",IF('9a+c+n'!$Q33="C",'9a+c+n'!K33,0))</f>
        <v>0</v>
      </c>
      <c r="L33" s="82">
        <f>IF($C$4="citu pasākumu izmaksas",IF('9a+c+n'!$Q33="C",'9a+c+n'!L33,0))</f>
        <v>0</v>
      </c>
      <c r="M33" s="119">
        <f>IF($C$4="citu pasākumu izmaksas",IF('9a+c+n'!$Q33="C",'9a+c+n'!M33,0))</f>
        <v>0</v>
      </c>
      <c r="N33" s="119">
        <f>IF($C$4="citu pasākumu izmaksas",IF('9a+c+n'!$Q33="C",'9a+c+n'!N33,0))</f>
        <v>0</v>
      </c>
      <c r="O33" s="119">
        <f>IF($C$4="citu pasākumu izmaksas",IF('9a+c+n'!$Q33="C",'9a+c+n'!O33,0))</f>
        <v>0</v>
      </c>
      <c r="P33" s="120">
        <f>IF($C$4="citu pasākumu izmaksas",IF('9a+c+n'!$Q33="C",'9a+c+n'!P33,0))</f>
        <v>0</v>
      </c>
    </row>
    <row r="34" spans="1:16" x14ac:dyDescent="0.2">
      <c r="A34" s="51">
        <f>IF(P34=0,0,IF(COUNTBLANK(P34)=1,0,COUNTA($P$14:P34)))</f>
        <v>0</v>
      </c>
      <c r="B34" s="24">
        <f>IF($C$4="citu pasākumu izmaksas",IF('9a+c+n'!$Q34="C",'9a+c+n'!B34,0))</f>
        <v>0</v>
      </c>
      <c r="C34" s="24">
        <f>IF($C$4="citu pasākumu izmaksas",IF('9a+c+n'!$Q34="C",'9a+c+n'!C34,0))</f>
        <v>0</v>
      </c>
      <c r="D34" s="24">
        <f>IF($C$4="citu pasākumu izmaksas",IF('9a+c+n'!$Q34="C",'9a+c+n'!D34,0))</f>
        <v>0</v>
      </c>
      <c r="E34" s="46"/>
      <c r="F34" s="65"/>
      <c r="G34" s="119"/>
      <c r="H34" s="119">
        <f>IF($C$4="citu pasākumu izmaksas",IF('9a+c+n'!$Q34="C",'9a+c+n'!H34,0))</f>
        <v>0</v>
      </c>
      <c r="I34" s="119"/>
      <c r="J34" s="119"/>
      <c r="K34" s="120">
        <f>IF($C$4="citu pasākumu izmaksas",IF('9a+c+n'!$Q34="C",'9a+c+n'!K34,0))</f>
        <v>0</v>
      </c>
      <c r="L34" s="82">
        <f>IF($C$4="citu pasākumu izmaksas",IF('9a+c+n'!$Q34="C",'9a+c+n'!L34,0))</f>
        <v>0</v>
      </c>
      <c r="M34" s="119">
        <f>IF($C$4="citu pasākumu izmaksas",IF('9a+c+n'!$Q34="C",'9a+c+n'!M34,0))</f>
        <v>0</v>
      </c>
      <c r="N34" s="119">
        <f>IF($C$4="citu pasākumu izmaksas",IF('9a+c+n'!$Q34="C",'9a+c+n'!N34,0))</f>
        <v>0</v>
      </c>
      <c r="O34" s="119">
        <f>IF($C$4="citu pasākumu izmaksas",IF('9a+c+n'!$Q34="C",'9a+c+n'!O34,0))</f>
        <v>0</v>
      </c>
      <c r="P34" s="120">
        <f>IF($C$4="citu pasākumu izmaksas",IF('9a+c+n'!$Q34="C",'9a+c+n'!P34,0))</f>
        <v>0</v>
      </c>
    </row>
    <row r="35" spans="1:16" x14ac:dyDescent="0.2">
      <c r="A35" s="51">
        <f>IF(P35=0,0,IF(COUNTBLANK(P35)=1,0,COUNTA($P$14:P35)))</f>
        <v>0</v>
      </c>
      <c r="B35" s="24">
        <f>IF($C$4="citu pasākumu izmaksas",IF('9a+c+n'!$Q35="C",'9a+c+n'!B35,0))</f>
        <v>0</v>
      </c>
      <c r="C35" s="24">
        <f>IF($C$4="citu pasākumu izmaksas",IF('9a+c+n'!$Q35="C",'9a+c+n'!C35,0))</f>
        <v>0</v>
      </c>
      <c r="D35" s="24">
        <f>IF($C$4="citu pasākumu izmaksas",IF('9a+c+n'!$Q35="C",'9a+c+n'!D35,0))</f>
        <v>0</v>
      </c>
      <c r="E35" s="46"/>
      <c r="F35" s="65"/>
      <c r="G35" s="119"/>
      <c r="H35" s="119">
        <f>IF($C$4="citu pasākumu izmaksas",IF('9a+c+n'!$Q35="C",'9a+c+n'!H35,0))</f>
        <v>0</v>
      </c>
      <c r="I35" s="119"/>
      <c r="J35" s="119"/>
      <c r="K35" s="120">
        <f>IF($C$4="citu pasākumu izmaksas",IF('9a+c+n'!$Q35="C",'9a+c+n'!K35,0))</f>
        <v>0</v>
      </c>
      <c r="L35" s="82">
        <f>IF($C$4="citu pasākumu izmaksas",IF('9a+c+n'!$Q35="C",'9a+c+n'!L35,0))</f>
        <v>0</v>
      </c>
      <c r="M35" s="119">
        <f>IF($C$4="citu pasākumu izmaksas",IF('9a+c+n'!$Q35="C",'9a+c+n'!M35,0))</f>
        <v>0</v>
      </c>
      <c r="N35" s="119">
        <f>IF($C$4="citu pasākumu izmaksas",IF('9a+c+n'!$Q35="C",'9a+c+n'!N35,0))</f>
        <v>0</v>
      </c>
      <c r="O35" s="119">
        <f>IF($C$4="citu pasākumu izmaksas",IF('9a+c+n'!$Q35="C",'9a+c+n'!O35,0))</f>
        <v>0</v>
      </c>
      <c r="P35" s="120">
        <f>IF($C$4="citu pasākumu izmaksas",IF('9a+c+n'!$Q35="C",'9a+c+n'!P35,0))</f>
        <v>0</v>
      </c>
    </row>
    <row r="36" spans="1:16" x14ac:dyDescent="0.2">
      <c r="A36" s="51">
        <f>IF(P36=0,0,IF(COUNTBLANK(P36)=1,0,COUNTA($P$14:P36)))</f>
        <v>0</v>
      </c>
      <c r="B36" s="24">
        <f>IF($C$4="citu pasākumu izmaksas",IF('9a+c+n'!$Q36="C",'9a+c+n'!B36,0))</f>
        <v>0</v>
      </c>
      <c r="C36" s="24">
        <f>IF($C$4="citu pasākumu izmaksas",IF('9a+c+n'!$Q36="C",'9a+c+n'!C36,0))</f>
        <v>0</v>
      </c>
      <c r="D36" s="24">
        <f>IF($C$4="citu pasākumu izmaksas",IF('9a+c+n'!$Q36="C",'9a+c+n'!D36,0))</f>
        <v>0</v>
      </c>
      <c r="E36" s="46"/>
      <c r="F36" s="65"/>
      <c r="G36" s="119"/>
      <c r="H36" s="119">
        <f>IF($C$4="citu pasākumu izmaksas",IF('9a+c+n'!$Q36="C",'9a+c+n'!H36,0))</f>
        <v>0</v>
      </c>
      <c r="I36" s="119"/>
      <c r="J36" s="119"/>
      <c r="K36" s="120">
        <f>IF($C$4="citu pasākumu izmaksas",IF('9a+c+n'!$Q36="C",'9a+c+n'!K36,0))</f>
        <v>0</v>
      </c>
      <c r="L36" s="82">
        <f>IF($C$4="citu pasākumu izmaksas",IF('9a+c+n'!$Q36="C",'9a+c+n'!L36,0))</f>
        <v>0</v>
      </c>
      <c r="M36" s="119">
        <f>IF($C$4="citu pasākumu izmaksas",IF('9a+c+n'!$Q36="C",'9a+c+n'!M36,0))</f>
        <v>0</v>
      </c>
      <c r="N36" s="119">
        <f>IF($C$4="citu pasākumu izmaksas",IF('9a+c+n'!$Q36="C",'9a+c+n'!N36,0))</f>
        <v>0</v>
      </c>
      <c r="O36" s="119">
        <f>IF($C$4="citu pasākumu izmaksas",IF('9a+c+n'!$Q36="C",'9a+c+n'!O36,0))</f>
        <v>0</v>
      </c>
      <c r="P36" s="120">
        <f>IF($C$4="citu pasākumu izmaksas",IF('9a+c+n'!$Q36="C",'9a+c+n'!P36,0))</f>
        <v>0</v>
      </c>
    </row>
    <row r="37" spans="1:16" x14ac:dyDescent="0.2">
      <c r="A37" s="51">
        <f>IF(P37=0,0,IF(COUNTBLANK(P37)=1,0,COUNTA($P$14:P37)))</f>
        <v>0</v>
      </c>
      <c r="B37" s="24">
        <f>IF($C$4="citu pasākumu izmaksas",IF('9a+c+n'!$Q37="C",'9a+c+n'!B37,0))</f>
        <v>0</v>
      </c>
      <c r="C37" s="24">
        <f>IF($C$4="citu pasākumu izmaksas",IF('9a+c+n'!$Q37="C",'9a+c+n'!C37,0))</f>
        <v>0</v>
      </c>
      <c r="D37" s="24">
        <f>IF($C$4="citu pasākumu izmaksas",IF('9a+c+n'!$Q37="C",'9a+c+n'!D37,0))</f>
        <v>0</v>
      </c>
      <c r="E37" s="46"/>
      <c r="F37" s="65"/>
      <c r="G37" s="119"/>
      <c r="H37" s="119">
        <f>IF($C$4="citu pasākumu izmaksas",IF('9a+c+n'!$Q37="C",'9a+c+n'!H37,0))</f>
        <v>0</v>
      </c>
      <c r="I37" s="119"/>
      <c r="J37" s="119"/>
      <c r="K37" s="120">
        <f>IF($C$4="citu pasākumu izmaksas",IF('9a+c+n'!$Q37="C",'9a+c+n'!K37,0))</f>
        <v>0</v>
      </c>
      <c r="L37" s="82">
        <f>IF($C$4="citu pasākumu izmaksas",IF('9a+c+n'!$Q37="C",'9a+c+n'!L37,0))</f>
        <v>0</v>
      </c>
      <c r="M37" s="119">
        <f>IF($C$4="citu pasākumu izmaksas",IF('9a+c+n'!$Q37="C",'9a+c+n'!M37,0))</f>
        <v>0</v>
      </c>
      <c r="N37" s="119">
        <f>IF($C$4="citu pasākumu izmaksas",IF('9a+c+n'!$Q37="C",'9a+c+n'!N37,0))</f>
        <v>0</v>
      </c>
      <c r="O37" s="119">
        <f>IF($C$4="citu pasākumu izmaksas",IF('9a+c+n'!$Q37="C",'9a+c+n'!O37,0))</f>
        <v>0</v>
      </c>
      <c r="P37" s="120">
        <f>IF($C$4="citu pasākumu izmaksas",IF('9a+c+n'!$Q37="C",'9a+c+n'!P37,0))</f>
        <v>0</v>
      </c>
    </row>
    <row r="38" spans="1:16" x14ac:dyDescent="0.2">
      <c r="A38" s="51">
        <f>IF(P38=0,0,IF(COUNTBLANK(P38)=1,0,COUNTA($P$14:P38)))</f>
        <v>0</v>
      </c>
      <c r="B38" s="24">
        <f>IF($C$4="citu pasākumu izmaksas",IF('9a+c+n'!$Q38="C",'9a+c+n'!B38,0))</f>
        <v>0</v>
      </c>
      <c r="C38" s="24">
        <f>IF($C$4="citu pasākumu izmaksas",IF('9a+c+n'!$Q38="C",'9a+c+n'!C38,0))</f>
        <v>0</v>
      </c>
      <c r="D38" s="24">
        <f>IF($C$4="citu pasākumu izmaksas",IF('9a+c+n'!$Q38="C",'9a+c+n'!D38,0))</f>
        <v>0</v>
      </c>
      <c r="E38" s="46"/>
      <c r="F38" s="65"/>
      <c r="G38" s="119"/>
      <c r="H38" s="119">
        <f>IF($C$4="citu pasākumu izmaksas",IF('9a+c+n'!$Q38="C",'9a+c+n'!H38,0))</f>
        <v>0</v>
      </c>
      <c r="I38" s="119"/>
      <c r="J38" s="119"/>
      <c r="K38" s="120">
        <f>IF($C$4="citu pasākumu izmaksas",IF('9a+c+n'!$Q38="C",'9a+c+n'!K38,0))</f>
        <v>0</v>
      </c>
      <c r="L38" s="82">
        <f>IF($C$4="citu pasākumu izmaksas",IF('9a+c+n'!$Q38="C",'9a+c+n'!L38,0))</f>
        <v>0</v>
      </c>
      <c r="M38" s="119">
        <f>IF($C$4="citu pasākumu izmaksas",IF('9a+c+n'!$Q38="C",'9a+c+n'!M38,0))</f>
        <v>0</v>
      </c>
      <c r="N38" s="119">
        <f>IF($C$4="citu pasākumu izmaksas",IF('9a+c+n'!$Q38="C",'9a+c+n'!N38,0))</f>
        <v>0</v>
      </c>
      <c r="O38" s="119">
        <f>IF($C$4="citu pasākumu izmaksas",IF('9a+c+n'!$Q38="C",'9a+c+n'!O38,0))</f>
        <v>0</v>
      </c>
      <c r="P38" s="120">
        <f>IF($C$4="citu pasākumu izmaksas",IF('9a+c+n'!$Q38="C",'9a+c+n'!P38,0))</f>
        <v>0</v>
      </c>
    </row>
    <row r="39" spans="1:16" x14ac:dyDescent="0.2">
      <c r="A39" s="51">
        <f>IF(P39=0,0,IF(COUNTBLANK(P39)=1,0,COUNTA($P$14:P39)))</f>
        <v>0</v>
      </c>
      <c r="B39" s="24">
        <f>IF($C$4="citu pasākumu izmaksas",IF('9a+c+n'!$Q39="C",'9a+c+n'!B39,0))</f>
        <v>0</v>
      </c>
      <c r="C39" s="24">
        <f>IF($C$4="citu pasākumu izmaksas",IF('9a+c+n'!$Q39="C",'9a+c+n'!C39,0))</f>
        <v>0</v>
      </c>
      <c r="D39" s="24">
        <f>IF($C$4="citu pasākumu izmaksas",IF('9a+c+n'!$Q39="C",'9a+c+n'!D39,0))</f>
        <v>0</v>
      </c>
      <c r="E39" s="46"/>
      <c r="F39" s="65"/>
      <c r="G39" s="119"/>
      <c r="H39" s="119">
        <f>IF($C$4="citu pasākumu izmaksas",IF('9a+c+n'!$Q39="C",'9a+c+n'!H39,0))</f>
        <v>0</v>
      </c>
      <c r="I39" s="119"/>
      <c r="J39" s="119"/>
      <c r="K39" s="120">
        <f>IF($C$4="citu pasākumu izmaksas",IF('9a+c+n'!$Q39="C",'9a+c+n'!K39,0))</f>
        <v>0</v>
      </c>
      <c r="L39" s="82">
        <f>IF($C$4="citu pasākumu izmaksas",IF('9a+c+n'!$Q39="C",'9a+c+n'!L39,0))</f>
        <v>0</v>
      </c>
      <c r="M39" s="119">
        <f>IF($C$4="citu pasākumu izmaksas",IF('9a+c+n'!$Q39="C",'9a+c+n'!M39,0))</f>
        <v>0</v>
      </c>
      <c r="N39" s="119">
        <f>IF($C$4="citu pasākumu izmaksas",IF('9a+c+n'!$Q39="C",'9a+c+n'!N39,0))</f>
        <v>0</v>
      </c>
      <c r="O39" s="119">
        <f>IF($C$4="citu pasākumu izmaksas",IF('9a+c+n'!$Q39="C",'9a+c+n'!O39,0))</f>
        <v>0</v>
      </c>
      <c r="P39" s="120">
        <f>IF($C$4="citu pasākumu izmaksas",IF('9a+c+n'!$Q39="C",'9a+c+n'!P39,0))</f>
        <v>0</v>
      </c>
    </row>
    <row r="40" spans="1:16" x14ac:dyDescent="0.2">
      <c r="A40" s="51">
        <f>IF(P40=0,0,IF(COUNTBLANK(P40)=1,0,COUNTA($P$14:P40)))</f>
        <v>0</v>
      </c>
      <c r="B40" s="24">
        <f>IF($C$4="citu pasākumu izmaksas",IF('9a+c+n'!$Q40="C",'9a+c+n'!B40,0))</f>
        <v>0</v>
      </c>
      <c r="C40" s="24">
        <f>IF($C$4="citu pasākumu izmaksas",IF('9a+c+n'!$Q40="C",'9a+c+n'!C40,0))</f>
        <v>0</v>
      </c>
      <c r="D40" s="24">
        <f>IF($C$4="citu pasākumu izmaksas",IF('9a+c+n'!$Q40="C",'9a+c+n'!D40,0))</f>
        <v>0</v>
      </c>
      <c r="E40" s="46"/>
      <c r="F40" s="65"/>
      <c r="G40" s="119"/>
      <c r="H40" s="119">
        <f>IF($C$4="citu pasākumu izmaksas",IF('9a+c+n'!$Q40="C",'9a+c+n'!H40,0))</f>
        <v>0</v>
      </c>
      <c r="I40" s="119"/>
      <c r="J40" s="119"/>
      <c r="K40" s="120">
        <f>IF($C$4="citu pasākumu izmaksas",IF('9a+c+n'!$Q40="C",'9a+c+n'!K40,0))</f>
        <v>0</v>
      </c>
      <c r="L40" s="82">
        <f>IF($C$4="citu pasākumu izmaksas",IF('9a+c+n'!$Q40="C",'9a+c+n'!L40,0))</f>
        <v>0</v>
      </c>
      <c r="M40" s="119">
        <f>IF($C$4="citu pasākumu izmaksas",IF('9a+c+n'!$Q40="C",'9a+c+n'!M40,0))</f>
        <v>0</v>
      </c>
      <c r="N40" s="119">
        <f>IF($C$4="citu pasākumu izmaksas",IF('9a+c+n'!$Q40="C",'9a+c+n'!N40,0))</f>
        <v>0</v>
      </c>
      <c r="O40" s="119">
        <f>IF($C$4="citu pasākumu izmaksas",IF('9a+c+n'!$Q40="C",'9a+c+n'!O40,0))</f>
        <v>0</v>
      </c>
      <c r="P40" s="120">
        <f>IF($C$4="citu pasākumu izmaksas",IF('9a+c+n'!$Q40="C",'9a+c+n'!P40,0))</f>
        <v>0</v>
      </c>
    </row>
    <row r="41" spans="1:16" x14ac:dyDescent="0.2">
      <c r="A41" s="51">
        <f>IF(P41=0,0,IF(COUNTBLANK(P41)=1,0,COUNTA($P$14:P41)))</f>
        <v>0</v>
      </c>
      <c r="B41" s="24">
        <f>IF($C$4="citu pasākumu izmaksas",IF('9a+c+n'!$Q41="C",'9a+c+n'!B41,0))</f>
        <v>0</v>
      </c>
      <c r="C41" s="24">
        <f>IF($C$4="citu pasākumu izmaksas",IF('9a+c+n'!$Q41="C",'9a+c+n'!C41,0))</f>
        <v>0</v>
      </c>
      <c r="D41" s="24">
        <f>IF($C$4="citu pasākumu izmaksas",IF('9a+c+n'!$Q41="C",'9a+c+n'!D41,0))</f>
        <v>0</v>
      </c>
      <c r="E41" s="46"/>
      <c r="F41" s="65"/>
      <c r="G41" s="119"/>
      <c r="H41" s="119">
        <f>IF($C$4="citu pasākumu izmaksas",IF('9a+c+n'!$Q41="C",'9a+c+n'!H41,0))</f>
        <v>0</v>
      </c>
      <c r="I41" s="119"/>
      <c r="J41" s="119"/>
      <c r="K41" s="120">
        <f>IF($C$4="citu pasākumu izmaksas",IF('9a+c+n'!$Q41="C",'9a+c+n'!K41,0))</f>
        <v>0</v>
      </c>
      <c r="L41" s="82">
        <f>IF($C$4="citu pasākumu izmaksas",IF('9a+c+n'!$Q41="C",'9a+c+n'!L41,0))</f>
        <v>0</v>
      </c>
      <c r="M41" s="119">
        <f>IF($C$4="citu pasākumu izmaksas",IF('9a+c+n'!$Q41="C",'9a+c+n'!M41,0))</f>
        <v>0</v>
      </c>
      <c r="N41" s="119">
        <f>IF($C$4="citu pasākumu izmaksas",IF('9a+c+n'!$Q41="C",'9a+c+n'!N41,0))</f>
        <v>0</v>
      </c>
      <c r="O41" s="119">
        <f>IF($C$4="citu pasākumu izmaksas",IF('9a+c+n'!$Q41="C",'9a+c+n'!O41,0))</f>
        <v>0</v>
      </c>
      <c r="P41" s="120">
        <f>IF($C$4="citu pasākumu izmaksas",IF('9a+c+n'!$Q41="C",'9a+c+n'!P41,0))</f>
        <v>0</v>
      </c>
    </row>
    <row r="42" spans="1:16" x14ac:dyDescent="0.2">
      <c r="A42" s="51">
        <f>IF(P42=0,0,IF(COUNTBLANK(P42)=1,0,COUNTA($P$14:P42)))</f>
        <v>0</v>
      </c>
      <c r="B42" s="24">
        <f>IF($C$4="citu pasākumu izmaksas",IF('9a+c+n'!$Q42="C",'9a+c+n'!B42,0))</f>
        <v>0</v>
      </c>
      <c r="C42" s="24">
        <f>IF($C$4="citu pasākumu izmaksas",IF('9a+c+n'!$Q42="C",'9a+c+n'!C42,0))</f>
        <v>0</v>
      </c>
      <c r="D42" s="24">
        <f>IF($C$4="citu pasākumu izmaksas",IF('9a+c+n'!$Q42="C",'9a+c+n'!D42,0))</f>
        <v>0</v>
      </c>
      <c r="E42" s="46"/>
      <c r="F42" s="65"/>
      <c r="G42" s="119"/>
      <c r="H42" s="119">
        <f>IF($C$4="citu pasākumu izmaksas",IF('9a+c+n'!$Q42="C",'9a+c+n'!H42,0))</f>
        <v>0</v>
      </c>
      <c r="I42" s="119"/>
      <c r="J42" s="119"/>
      <c r="K42" s="120">
        <f>IF($C$4="citu pasākumu izmaksas",IF('9a+c+n'!$Q42="C",'9a+c+n'!K42,0))</f>
        <v>0</v>
      </c>
      <c r="L42" s="82">
        <f>IF($C$4="citu pasākumu izmaksas",IF('9a+c+n'!$Q42="C",'9a+c+n'!L42,0))</f>
        <v>0</v>
      </c>
      <c r="M42" s="119">
        <f>IF($C$4="citu pasākumu izmaksas",IF('9a+c+n'!$Q42="C",'9a+c+n'!M42,0))</f>
        <v>0</v>
      </c>
      <c r="N42" s="119">
        <f>IF($C$4="citu pasākumu izmaksas",IF('9a+c+n'!$Q42="C",'9a+c+n'!N42,0))</f>
        <v>0</v>
      </c>
      <c r="O42" s="119">
        <f>IF($C$4="citu pasākumu izmaksas",IF('9a+c+n'!$Q42="C",'9a+c+n'!O42,0))</f>
        <v>0</v>
      </c>
      <c r="P42" s="120">
        <f>IF($C$4="citu pasākumu izmaksas",IF('9a+c+n'!$Q42="C",'9a+c+n'!P42,0))</f>
        <v>0</v>
      </c>
    </row>
    <row r="43" spans="1:16" x14ac:dyDescent="0.2">
      <c r="A43" s="51">
        <f>IF(P43=0,0,IF(COUNTBLANK(P43)=1,0,COUNTA($P$14:P43)))</f>
        <v>0</v>
      </c>
      <c r="B43" s="24">
        <f>IF($C$4="citu pasākumu izmaksas",IF('9a+c+n'!$Q43="C",'9a+c+n'!B43,0))</f>
        <v>0</v>
      </c>
      <c r="C43" s="24">
        <f>IF($C$4="citu pasākumu izmaksas",IF('9a+c+n'!$Q43="C",'9a+c+n'!C43,0))</f>
        <v>0</v>
      </c>
      <c r="D43" s="24">
        <f>IF($C$4="citu pasākumu izmaksas",IF('9a+c+n'!$Q43="C",'9a+c+n'!D43,0))</f>
        <v>0</v>
      </c>
      <c r="E43" s="46"/>
      <c r="F43" s="65"/>
      <c r="G43" s="119"/>
      <c r="H43" s="119">
        <f>IF($C$4="citu pasākumu izmaksas",IF('9a+c+n'!$Q43="C",'9a+c+n'!H43,0))</f>
        <v>0</v>
      </c>
      <c r="I43" s="119"/>
      <c r="J43" s="119"/>
      <c r="K43" s="120">
        <f>IF($C$4="citu pasākumu izmaksas",IF('9a+c+n'!$Q43="C",'9a+c+n'!K43,0))</f>
        <v>0</v>
      </c>
      <c r="L43" s="82">
        <f>IF($C$4="citu pasākumu izmaksas",IF('9a+c+n'!$Q43="C",'9a+c+n'!L43,0))</f>
        <v>0</v>
      </c>
      <c r="M43" s="119">
        <f>IF($C$4="citu pasākumu izmaksas",IF('9a+c+n'!$Q43="C",'9a+c+n'!M43,0))</f>
        <v>0</v>
      </c>
      <c r="N43" s="119">
        <f>IF($C$4="citu pasākumu izmaksas",IF('9a+c+n'!$Q43="C",'9a+c+n'!N43,0))</f>
        <v>0</v>
      </c>
      <c r="O43" s="119">
        <f>IF($C$4="citu pasākumu izmaksas",IF('9a+c+n'!$Q43="C",'9a+c+n'!O43,0))</f>
        <v>0</v>
      </c>
      <c r="P43" s="120">
        <f>IF($C$4="citu pasākumu izmaksas",IF('9a+c+n'!$Q43="C",'9a+c+n'!P43,0))</f>
        <v>0</v>
      </c>
    </row>
    <row r="44" spans="1:16" x14ac:dyDescent="0.2">
      <c r="A44" s="51">
        <f>IF(P44=0,0,IF(COUNTBLANK(P44)=1,0,COUNTA($P$14:P44)))</f>
        <v>0</v>
      </c>
      <c r="B44" s="24">
        <f>IF($C$4="citu pasākumu izmaksas",IF('9a+c+n'!$Q44="C",'9a+c+n'!B44,0))</f>
        <v>0</v>
      </c>
      <c r="C44" s="24">
        <f>IF($C$4="citu pasākumu izmaksas",IF('9a+c+n'!$Q44="C",'9a+c+n'!C44,0))</f>
        <v>0</v>
      </c>
      <c r="D44" s="24">
        <f>IF($C$4="citu pasākumu izmaksas",IF('9a+c+n'!$Q44="C",'9a+c+n'!D44,0))</f>
        <v>0</v>
      </c>
      <c r="E44" s="46"/>
      <c r="F44" s="65"/>
      <c r="G44" s="119"/>
      <c r="H44" s="119">
        <f>IF($C$4="citu pasākumu izmaksas",IF('9a+c+n'!$Q44="C",'9a+c+n'!H44,0))</f>
        <v>0</v>
      </c>
      <c r="I44" s="119"/>
      <c r="J44" s="119"/>
      <c r="K44" s="120">
        <f>IF($C$4="citu pasākumu izmaksas",IF('9a+c+n'!$Q44="C",'9a+c+n'!K44,0))</f>
        <v>0</v>
      </c>
      <c r="L44" s="82">
        <f>IF($C$4="citu pasākumu izmaksas",IF('9a+c+n'!$Q44="C",'9a+c+n'!L44,0))</f>
        <v>0</v>
      </c>
      <c r="M44" s="119">
        <f>IF($C$4="citu pasākumu izmaksas",IF('9a+c+n'!$Q44="C",'9a+c+n'!M44,0))</f>
        <v>0</v>
      </c>
      <c r="N44" s="119">
        <f>IF($C$4="citu pasākumu izmaksas",IF('9a+c+n'!$Q44="C",'9a+c+n'!N44,0))</f>
        <v>0</v>
      </c>
      <c r="O44" s="119">
        <f>IF($C$4="citu pasākumu izmaksas",IF('9a+c+n'!$Q44="C",'9a+c+n'!O44,0))</f>
        <v>0</v>
      </c>
      <c r="P44" s="120">
        <f>IF($C$4="citu pasākumu izmaksas",IF('9a+c+n'!$Q44="C",'9a+c+n'!P44,0))</f>
        <v>0</v>
      </c>
    </row>
    <row r="45" spans="1:16" x14ac:dyDescent="0.2">
      <c r="A45" s="51">
        <f>IF(P45=0,0,IF(COUNTBLANK(P45)=1,0,COUNTA($P$14:P45)))</f>
        <v>0</v>
      </c>
      <c r="B45" s="24">
        <f>IF($C$4="citu pasākumu izmaksas",IF('9a+c+n'!$Q45="C",'9a+c+n'!B45,0))</f>
        <v>0</v>
      </c>
      <c r="C45" s="24">
        <f>IF($C$4="citu pasākumu izmaksas",IF('9a+c+n'!$Q45="C",'9a+c+n'!C45,0))</f>
        <v>0</v>
      </c>
      <c r="D45" s="24">
        <f>IF($C$4="citu pasākumu izmaksas",IF('9a+c+n'!$Q45="C",'9a+c+n'!D45,0))</f>
        <v>0</v>
      </c>
      <c r="E45" s="46"/>
      <c r="F45" s="65"/>
      <c r="G45" s="119"/>
      <c r="H45" s="119">
        <f>IF($C$4="citu pasākumu izmaksas",IF('9a+c+n'!$Q45="C",'9a+c+n'!H45,0))</f>
        <v>0</v>
      </c>
      <c r="I45" s="119"/>
      <c r="J45" s="119"/>
      <c r="K45" s="120">
        <f>IF($C$4="citu pasākumu izmaksas",IF('9a+c+n'!$Q45="C",'9a+c+n'!K45,0))</f>
        <v>0</v>
      </c>
      <c r="L45" s="82">
        <f>IF($C$4="citu pasākumu izmaksas",IF('9a+c+n'!$Q45="C",'9a+c+n'!L45,0))</f>
        <v>0</v>
      </c>
      <c r="M45" s="119">
        <f>IF($C$4="citu pasākumu izmaksas",IF('9a+c+n'!$Q45="C",'9a+c+n'!M45,0))</f>
        <v>0</v>
      </c>
      <c r="N45" s="119">
        <f>IF($C$4="citu pasākumu izmaksas",IF('9a+c+n'!$Q45="C",'9a+c+n'!N45,0))</f>
        <v>0</v>
      </c>
      <c r="O45" s="119">
        <f>IF($C$4="citu pasākumu izmaksas",IF('9a+c+n'!$Q45="C",'9a+c+n'!O45,0))</f>
        <v>0</v>
      </c>
      <c r="P45" s="120">
        <f>IF($C$4="citu pasākumu izmaksas",IF('9a+c+n'!$Q45="C",'9a+c+n'!P45,0))</f>
        <v>0</v>
      </c>
    </row>
    <row r="46" spans="1:16" x14ac:dyDescent="0.2">
      <c r="A46" s="51">
        <f>IF(P46=0,0,IF(COUNTBLANK(P46)=1,0,COUNTA($P$14:P46)))</f>
        <v>0</v>
      </c>
      <c r="B46" s="24">
        <f>IF($C$4="citu pasākumu izmaksas",IF('9a+c+n'!$Q46="C",'9a+c+n'!B46,0))</f>
        <v>0</v>
      </c>
      <c r="C46" s="24">
        <f>IF($C$4="citu pasākumu izmaksas",IF('9a+c+n'!$Q46="C",'9a+c+n'!C46,0))</f>
        <v>0</v>
      </c>
      <c r="D46" s="24">
        <f>IF($C$4="citu pasākumu izmaksas",IF('9a+c+n'!$Q46="C",'9a+c+n'!D46,0))</f>
        <v>0</v>
      </c>
      <c r="E46" s="46"/>
      <c r="F46" s="65"/>
      <c r="G46" s="119"/>
      <c r="H46" s="119">
        <f>IF($C$4="citu pasākumu izmaksas",IF('9a+c+n'!$Q46="C",'9a+c+n'!H46,0))</f>
        <v>0</v>
      </c>
      <c r="I46" s="119"/>
      <c r="J46" s="119"/>
      <c r="K46" s="120">
        <f>IF($C$4="citu pasākumu izmaksas",IF('9a+c+n'!$Q46="C",'9a+c+n'!K46,0))</f>
        <v>0</v>
      </c>
      <c r="L46" s="82">
        <f>IF($C$4="citu pasākumu izmaksas",IF('9a+c+n'!$Q46="C",'9a+c+n'!L46,0))</f>
        <v>0</v>
      </c>
      <c r="M46" s="119">
        <f>IF($C$4="citu pasākumu izmaksas",IF('9a+c+n'!$Q46="C",'9a+c+n'!M46,0))</f>
        <v>0</v>
      </c>
      <c r="N46" s="119">
        <f>IF($C$4="citu pasākumu izmaksas",IF('9a+c+n'!$Q46="C",'9a+c+n'!N46,0))</f>
        <v>0</v>
      </c>
      <c r="O46" s="119">
        <f>IF($C$4="citu pasākumu izmaksas",IF('9a+c+n'!$Q46="C",'9a+c+n'!O46,0))</f>
        <v>0</v>
      </c>
      <c r="P46" s="120">
        <f>IF($C$4="citu pasākumu izmaksas",IF('9a+c+n'!$Q46="C",'9a+c+n'!P46,0))</f>
        <v>0</v>
      </c>
    </row>
    <row r="47" spans="1:16" x14ac:dyDescent="0.2">
      <c r="A47" s="51">
        <f>IF(P47=0,0,IF(COUNTBLANK(P47)=1,0,COUNTA($P$14:P47)))</f>
        <v>0</v>
      </c>
      <c r="B47" s="24">
        <f>IF($C$4="citu pasākumu izmaksas",IF('9a+c+n'!$Q47="C",'9a+c+n'!B47,0))</f>
        <v>0</v>
      </c>
      <c r="C47" s="24">
        <f>IF($C$4="citu pasākumu izmaksas",IF('9a+c+n'!$Q47="C",'9a+c+n'!C47,0))</f>
        <v>0</v>
      </c>
      <c r="D47" s="24">
        <f>IF($C$4="citu pasākumu izmaksas",IF('9a+c+n'!$Q47="C",'9a+c+n'!D47,0))</f>
        <v>0</v>
      </c>
      <c r="E47" s="46"/>
      <c r="F47" s="65"/>
      <c r="G47" s="119"/>
      <c r="H47" s="119">
        <f>IF($C$4="citu pasākumu izmaksas",IF('9a+c+n'!$Q47="C",'9a+c+n'!H47,0))</f>
        <v>0</v>
      </c>
      <c r="I47" s="119"/>
      <c r="J47" s="119"/>
      <c r="K47" s="120">
        <f>IF($C$4="citu pasākumu izmaksas",IF('9a+c+n'!$Q47="C",'9a+c+n'!K47,0))</f>
        <v>0</v>
      </c>
      <c r="L47" s="82">
        <f>IF($C$4="citu pasākumu izmaksas",IF('9a+c+n'!$Q47="C",'9a+c+n'!L47,0))</f>
        <v>0</v>
      </c>
      <c r="M47" s="119">
        <f>IF($C$4="citu pasākumu izmaksas",IF('9a+c+n'!$Q47="C",'9a+c+n'!M47,0))</f>
        <v>0</v>
      </c>
      <c r="N47" s="119">
        <f>IF($C$4="citu pasākumu izmaksas",IF('9a+c+n'!$Q47="C",'9a+c+n'!N47,0))</f>
        <v>0</v>
      </c>
      <c r="O47" s="119">
        <f>IF($C$4="citu pasākumu izmaksas",IF('9a+c+n'!$Q47="C",'9a+c+n'!O47,0))</f>
        <v>0</v>
      </c>
      <c r="P47" s="120">
        <f>IF($C$4="citu pasākumu izmaksas",IF('9a+c+n'!$Q47="C",'9a+c+n'!P47,0))</f>
        <v>0</v>
      </c>
    </row>
    <row r="48" spans="1:16" x14ac:dyDescent="0.2">
      <c r="A48" s="51">
        <f>IF(P48=0,0,IF(COUNTBLANK(P48)=1,0,COUNTA($P$14:P48)))</f>
        <v>0</v>
      </c>
      <c r="B48" s="24">
        <f>IF($C$4="citu pasākumu izmaksas",IF('9a+c+n'!$Q48="C",'9a+c+n'!B48,0))</f>
        <v>0</v>
      </c>
      <c r="C48" s="24">
        <f>IF($C$4="citu pasākumu izmaksas",IF('9a+c+n'!$Q48="C",'9a+c+n'!C48,0))</f>
        <v>0</v>
      </c>
      <c r="D48" s="24">
        <f>IF($C$4="citu pasākumu izmaksas",IF('9a+c+n'!$Q48="C",'9a+c+n'!D48,0))</f>
        <v>0</v>
      </c>
      <c r="E48" s="46"/>
      <c r="F48" s="65"/>
      <c r="G48" s="119"/>
      <c r="H48" s="119">
        <f>IF($C$4="citu pasākumu izmaksas",IF('9a+c+n'!$Q48="C",'9a+c+n'!H48,0))</f>
        <v>0</v>
      </c>
      <c r="I48" s="119"/>
      <c r="J48" s="119"/>
      <c r="K48" s="120">
        <f>IF($C$4="citu pasākumu izmaksas",IF('9a+c+n'!$Q48="C",'9a+c+n'!K48,0))</f>
        <v>0</v>
      </c>
      <c r="L48" s="82">
        <f>IF($C$4="citu pasākumu izmaksas",IF('9a+c+n'!$Q48="C",'9a+c+n'!L48,0))</f>
        <v>0</v>
      </c>
      <c r="M48" s="119">
        <f>IF($C$4="citu pasākumu izmaksas",IF('9a+c+n'!$Q48="C",'9a+c+n'!M48,0))</f>
        <v>0</v>
      </c>
      <c r="N48" s="119">
        <f>IF($C$4="citu pasākumu izmaksas",IF('9a+c+n'!$Q48="C",'9a+c+n'!N48,0))</f>
        <v>0</v>
      </c>
      <c r="O48" s="119">
        <f>IF($C$4="citu pasākumu izmaksas",IF('9a+c+n'!$Q48="C",'9a+c+n'!O48,0))</f>
        <v>0</v>
      </c>
      <c r="P48" s="120">
        <f>IF($C$4="citu pasākumu izmaksas",IF('9a+c+n'!$Q48="C",'9a+c+n'!P48,0))</f>
        <v>0</v>
      </c>
    </row>
    <row r="49" spans="1:16" x14ac:dyDescent="0.2">
      <c r="A49" s="51">
        <f>IF(P49=0,0,IF(COUNTBLANK(P49)=1,0,COUNTA($P$14:P49)))</f>
        <v>0</v>
      </c>
      <c r="B49" s="24">
        <f>IF($C$4="citu pasākumu izmaksas",IF('9a+c+n'!$Q49="C",'9a+c+n'!B49,0))</f>
        <v>0</v>
      </c>
      <c r="C49" s="24">
        <f>IF($C$4="citu pasākumu izmaksas",IF('9a+c+n'!$Q49="C",'9a+c+n'!C49,0))</f>
        <v>0</v>
      </c>
      <c r="D49" s="24">
        <f>IF($C$4="citu pasākumu izmaksas",IF('9a+c+n'!$Q49="C",'9a+c+n'!D49,0))</f>
        <v>0</v>
      </c>
      <c r="E49" s="46"/>
      <c r="F49" s="65"/>
      <c r="G49" s="119"/>
      <c r="H49" s="119">
        <f>IF($C$4="citu pasākumu izmaksas",IF('9a+c+n'!$Q49="C",'9a+c+n'!H49,0))</f>
        <v>0</v>
      </c>
      <c r="I49" s="119"/>
      <c r="J49" s="119"/>
      <c r="K49" s="120">
        <f>IF($C$4="citu pasākumu izmaksas",IF('9a+c+n'!$Q49="C",'9a+c+n'!K49,0))</f>
        <v>0</v>
      </c>
      <c r="L49" s="82">
        <f>IF($C$4="citu pasākumu izmaksas",IF('9a+c+n'!$Q49="C",'9a+c+n'!L49,0))</f>
        <v>0</v>
      </c>
      <c r="M49" s="119">
        <f>IF($C$4="citu pasākumu izmaksas",IF('9a+c+n'!$Q49="C",'9a+c+n'!M49,0))</f>
        <v>0</v>
      </c>
      <c r="N49" s="119">
        <f>IF($C$4="citu pasākumu izmaksas",IF('9a+c+n'!$Q49="C",'9a+c+n'!N49,0))</f>
        <v>0</v>
      </c>
      <c r="O49" s="119">
        <f>IF($C$4="citu pasākumu izmaksas",IF('9a+c+n'!$Q49="C",'9a+c+n'!O49,0))</f>
        <v>0</v>
      </c>
      <c r="P49" s="120">
        <f>IF($C$4="citu pasākumu izmaksas",IF('9a+c+n'!$Q49="C",'9a+c+n'!P49,0))</f>
        <v>0</v>
      </c>
    </row>
    <row r="50" spans="1:16" x14ac:dyDescent="0.2">
      <c r="A50" s="51">
        <f>IF(P50=0,0,IF(COUNTBLANK(P50)=1,0,COUNTA($P$14:P50)))</f>
        <v>0</v>
      </c>
      <c r="B50" s="24">
        <f>IF($C$4="citu pasākumu izmaksas",IF('9a+c+n'!$Q50="C",'9a+c+n'!B50,0))</f>
        <v>0</v>
      </c>
      <c r="C50" s="24">
        <f>IF($C$4="citu pasākumu izmaksas",IF('9a+c+n'!$Q50="C",'9a+c+n'!C50,0))</f>
        <v>0</v>
      </c>
      <c r="D50" s="24">
        <f>IF($C$4="citu pasākumu izmaksas",IF('9a+c+n'!$Q50="C",'9a+c+n'!D50,0))</f>
        <v>0</v>
      </c>
      <c r="E50" s="46"/>
      <c r="F50" s="65"/>
      <c r="G50" s="119"/>
      <c r="H50" s="119">
        <f>IF($C$4="citu pasākumu izmaksas",IF('9a+c+n'!$Q50="C",'9a+c+n'!H50,0))</f>
        <v>0</v>
      </c>
      <c r="I50" s="119"/>
      <c r="J50" s="119"/>
      <c r="K50" s="120">
        <f>IF($C$4="citu pasākumu izmaksas",IF('9a+c+n'!$Q50="C",'9a+c+n'!K50,0))</f>
        <v>0</v>
      </c>
      <c r="L50" s="82">
        <f>IF($C$4="citu pasākumu izmaksas",IF('9a+c+n'!$Q50="C",'9a+c+n'!L50,0))</f>
        <v>0</v>
      </c>
      <c r="M50" s="119">
        <f>IF($C$4="citu pasākumu izmaksas",IF('9a+c+n'!$Q50="C",'9a+c+n'!M50,0))</f>
        <v>0</v>
      </c>
      <c r="N50" s="119">
        <f>IF($C$4="citu pasākumu izmaksas",IF('9a+c+n'!$Q50="C",'9a+c+n'!N50,0))</f>
        <v>0</v>
      </c>
      <c r="O50" s="119">
        <f>IF($C$4="citu pasākumu izmaksas",IF('9a+c+n'!$Q50="C",'9a+c+n'!O50,0))</f>
        <v>0</v>
      </c>
      <c r="P50" s="120">
        <f>IF($C$4="citu pasākumu izmaksas",IF('9a+c+n'!$Q50="C",'9a+c+n'!P50,0))</f>
        <v>0</v>
      </c>
    </row>
    <row r="51" spans="1:16" x14ac:dyDescent="0.2">
      <c r="A51" s="51">
        <f>IF(P51=0,0,IF(COUNTBLANK(P51)=1,0,COUNTA($P$14:P51)))</f>
        <v>0</v>
      </c>
      <c r="B51" s="24">
        <f>IF($C$4="citu pasākumu izmaksas",IF('9a+c+n'!$Q51="C",'9a+c+n'!B51,0))</f>
        <v>0</v>
      </c>
      <c r="C51" s="24">
        <f>IF($C$4="citu pasākumu izmaksas",IF('9a+c+n'!$Q51="C",'9a+c+n'!C51,0))</f>
        <v>0</v>
      </c>
      <c r="D51" s="24">
        <f>IF($C$4="citu pasākumu izmaksas",IF('9a+c+n'!$Q51="C",'9a+c+n'!D51,0))</f>
        <v>0</v>
      </c>
      <c r="E51" s="46"/>
      <c r="F51" s="65"/>
      <c r="G51" s="119"/>
      <c r="H51" s="119">
        <f>IF($C$4="citu pasākumu izmaksas",IF('9a+c+n'!$Q51="C",'9a+c+n'!H51,0))</f>
        <v>0</v>
      </c>
      <c r="I51" s="119"/>
      <c r="J51" s="119"/>
      <c r="K51" s="120">
        <f>IF($C$4="citu pasākumu izmaksas",IF('9a+c+n'!$Q51="C",'9a+c+n'!K51,0))</f>
        <v>0</v>
      </c>
      <c r="L51" s="82">
        <f>IF($C$4="citu pasākumu izmaksas",IF('9a+c+n'!$Q51="C",'9a+c+n'!L51,0))</f>
        <v>0</v>
      </c>
      <c r="M51" s="119">
        <f>IF($C$4="citu pasākumu izmaksas",IF('9a+c+n'!$Q51="C",'9a+c+n'!M51,0))</f>
        <v>0</v>
      </c>
      <c r="N51" s="119">
        <f>IF($C$4="citu pasākumu izmaksas",IF('9a+c+n'!$Q51="C",'9a+c+n'!N51,0))</f>
        <v>0</v>
      </c>
      <c r="O51" s="119">
        <f>IF($C$4="citu pasākumu izmaksas",IF('9a+c+n'!$Q51="C",'9a+c+n'!O51,0))</f>
        <v>0</v>
      </c>
      <c r="P51" s="120">
        <f>IF($C$4="citu pasākumu izmaksas",IF('9a+c+n'!$Q51="C",'9a+c+n'!P51,0))</f>
        <v>0</v>
      </c>
    </row>
    <row r="52" spans="1:16" x14ac:dyDescent="0.2">
      <c r="A52" s="51">
        <f>IF(P52=0,0,IF(COUNTBLANK(P52)=1,0,COUNTA($P$14:P52)))</f>
        <v>0</v>
      </c>
      <c r="B52" s="24">
        <f>IF($C$4="citu pasākumu izmaksas",IF('9a+c+n'!$Q52="C",'9a+c+n'!B52,0))</f>
        <v>0</v>
      </c>
      <c r="C52" s="24">
        <f>IF($C$4="citu pasākumu izmaksas",IF('9a+c+n'!$Q52="C",'9a+c+n'!C52,0))</f>
        <v>0</v>
      </c>
      <c r="D52" s="24">
        <f>IF($C$4="citu pasākumu izmaksas",IF('9a+c+n'!$Q52="C",'9a+c+n'!D52,0))</f>
        <v>0</v>
      </c>
      <c r="E52" s="46"/>
      <c r="F52" s="65"/>
      <c r="G52" s="119"/>
      <c r="H52" s="119">
        <f>IF($C$4="citu pasākumu izmaksas",IF('9a+c+n'!$Q52="C",'9a+c+n'!H52,0))</f>
        <v>0</v>
      </c>
      <c r="I52" s="119"/>
      <c r="J52" s="119"/>
      <c r="K52" s="120">
        <f>IF($C$4="citu pasākumu izmaksas",IF('9a+c+n'!$Q52="C",'9a+c+n'!K52,0))</f>
        <v>0</v>
      </c>
      <c r="L52" s="82">
        <f>IF($C$4="citu pasākumu izmaksas",IF('9a+c+n'!$Q52="C",'9a+c+n'!L52,0))</f>
        <v>0</v>
      </c>
      <c r="M52" s="119">
        <f>IF($C$4="citu pasākumu izmaksas",IF('9a+c+n'!$Q52="C",'9a+c+n'!M52,0))</f>
        <v>0</v>
      </c>
      <c r="N52" s="119">
        <f>IF($C$4="citu pasākumu izmaksas",IF('9a+c+n'!$Q52="C",'9a+c+n'!N52,0))</f>
        <v>0</v>
      </c>
      <c r="O52" s="119">
        <f>IF($C$4="citu pasākumu izmaksas",IF('9a+c+n'!$Q52="C",'9a+c+n'!O52,0))</f>
        <v>0</v>
      </c>
      <c r="P52" s="120">
        <f>IF($C$4="citu pasākumu izmaksas",IF('9a+c+n'!$Q52="C",'9a+c+n'!P52,0))</f>
        <v>0</v>
      </c>
    </row>
    <row r="53" spans="1:16" x14ac:dyDescent="0.2">
      <c r="A53" s="51">
        <f>IF(P53=0,0,IF(COUNTBLANK(P53)=1,0,COUNTA($P$14:P53)))</f>
        <v>0</v>
      </c>
      <c r="B53" s="24">
        <f>IF($C$4="citu pasākumu izmaksas",IF('9a+c+n'!$Q53="C",'9a+c+n'!B53,0))</f>
        <v>0</v>
      </c>
      <c r="C53" s="24">
        <f>IF($C$4="citu pasākumu izmaksas",IF('9a+c+n'!$Q53="C",'9a+c+n'!C53,0))</f>
        <v>0</v>
      </c>
      <c r="D53" s="24">
        <f>IF($C$4="citu pasākumu izmaksas",IF('9a+c+n'!$Q53="C",'9a+c+n'!D53,0))</f>
        <v>0</v>
      </c>
      <c r="E53" s="46"/>
      <c r="F53" s="65"/>
      <c r="G53" s="119"/>
      <c r="H53" s="119">
        <f>IF($C$4="citu pasākumu izmaksas",IF('9a+c+n'!$Q53="C",'9a+c+n'!H53,0))</f>
        <v>0</v>
      </c>
      <c r="I53" s="119"/>
      <c r="J53" s="119"/>
      <c r="K53" s="120">
        <f>IF($C$4="citu pasākumu izmaksas",IF('9a+c+n'!$Q53="C",'9a+c+n'!K53,0))</f>
        <v>0</v>
      </c>
      <c r="L53" s="82">
        <f>IF($C$4="citu pasākumu izmaksas",IF('9a+c+n'!$Q53="C",'9a+c+n'!L53,0))</f>
        <v>0</v>
      </c>
      <c r="M53" s="119">
        <f>IF($C$4="citu pasākumu izmaksas",IF('9a+c+n'!$Q53="C",'9a+c+n'!M53,0))</f>
        <v>0</v>
      </c>
      <c r="N53" s="119">
        <f>IF($C$4="citu pasākumu izmaksas",IF('9a+c+n'!$Q53="C",'9a+c+n'!N53,0))</f>
        <v>0</v>
      </c>
      <c r="O53" s="119">
        <f>IF($C$4="citu pasākumu izmaksas",IF('9a+c+n'!$Q53="C",'9a+c+n'!O53,0))</f>
        <v>0</v>
      </c>
      <c r="P53" s="120">
        <f>IF($C$4="citu pasākumu izmaksas",IF('9a+c+n'!$Q53="C",'9a+c+n'!P53,0))</f>
        <v>0</v>
      </c>
    </row>
    <row r="54" spans="1:16" x14ac:dyDescent="0.2">
      <c r="A54" s="51">
        <f>IF(P54=0,0,IF(COUNTBLANK(P54)=1,0,COUNTA($P$14:P54)))</f>
        <v>0</v>
      </c>
      <c r="B54" s="24">
        <f>IF($C$4="citu pasākumu izmaksas",IF('9a+c+n'!$Q54="C",'9a+c+n'!B54,0))</f>
        <v>0</v>
      </c>
      <c r="C54" s="24">
        <f>IF($C$4="citu pasākumu izmaksas",IF('9a+c+n'!$Q54="C",'9a+c+n'!C54,0))</f>
        <v>0</v>
      </c>
      <c r="D54" s="24">
        <f>IF($C$4="citu pasākumu izmaksas",IF('9a+c+n'!$Q54="C",'9a+c+n'!D54,0))</f>
        <v>0</v>
      </c>
      <c r="E54" s="46"/>
      <c r="F54" s="65"/>
      <c r="G54" s="119"/>
      <c r="H54" s="119">
        <f>IF($C$4="citu pasākumu izmaksas",IF('9a+c+n'!$Q54="C",'9a+c+n'!H54,0))</f>
        <v>0</v>
      </c>
      <c r="I54" s="119"/>
      <c r="J54" s="119"/>
      <c r="K54" s="120">
        <f>IF($C$4="citu pasākumu izmaksas",IF('9a+c+n'!$Q54="C",'9a+c+n'!K54,0))</f>
        <v>0</v>
      </c>
      <c r="L54" s="82">
        <f>IF($C$4="citu pasākumu izmaksas",IF('9a+c+n'!$Q54="C",'9a+c+n'!L54,0))</f>
        <v>0</v>
      </c>
      <c r="M54" s="119">
        <f>IF($C$4="citu pasākumu izmaksas",IF('9a+c+n'!$Q54="C",'9a+c+n'!M54,0))</f>
        <v>0</v>
      </c>
      <c r="N54" s="119">
        <f>IF($C$4="citu pasākumu izmaksas",IF('9a+c+n'!$Q54="C",'9a+c+n'!N54,0))</f>
        <v>0</v>
      </c>
      <c r="O54" s="119">
        <f>IF($C$4="citu pasākumu izmaksas",IF('9a+c+n'!$Q54="C",'9a+c+n'!O54,0))</f>
        <v>0</v>
      </c>
      <c r="P54" s="120">
        <f>IF($C$4="citu pasākumu izmaksas",IF('9a+c+n'!$Q54="C",'9a+c+n'!P54,0))</f>
        <v>0</v>
      </c>
    </row>
    <row r="55" spans="1:16" x14ac:dyDescent="0.2">
      <c r="A55" s="51">
        <f>IF(P55=0,0,IF(COUNTBLANK(P55)=1,0,COUNTA($P$14:P55)))</f>
        <v>0</v>
      </c>
      <c r="B55" s="24">
        <f>IF($C$4="citu pasākumu izmaksas",IF('9a+c+n'!$Q55="C",'9a+c+n'!B55,0))</f>
        <v>0</v>
      </c>
      <c r="C55" s="24">
        <f>IF($C$4="citu pasākumu izmaksas",IF('9a+c+n'!$Q55="C",'9a+c+n'!C55,0))</f>
        <v>0</v>
      </c>
      <c r="D55" s="24">
        <f>IF($C$4="citu pasākumu izmaksas",IF('9a+c+n'!$Q55="C",'9a+c+n'!D55,0))</f>
        <v>0</v>
      </c>
      <c r="E55" s="46"/>
      <c r="F55" s="65"/>
      <c r="G55" s="119"/>
      <c r="H55" s="119">
        <f>IF($C$4="citu pasākumu izmaksas",IF('9a+c+n'!$Q55="C",'9a+c+n'!H55,0))</f>
        <v>0</v>
      </c>
      <c r="I55" s="119"/>
      <c r="J55" s="119"/>
      <c r="K55" s="120">
        <f>IF($C$4="citu pasākumu izmaksas",IF('9a+c+n'!$Q55="C",'9a+c+n'!K55,0))</f>
        <v>0</v>
      </c>
      <c r="L55" s="82">
        <f>IF($C$4="citu pasākumu izmaksas",IF('9a+c+n'!$Q55="C",'9a+c+n'!L55,0))</f>
        <v>0</v>
      </c>
      <c r="M55" s="119">
        <f>IF($C$4="citu pasākumu izmaksas",IF('9a+c+n'!$Q55="C",'9a+c+n'!M55,0))</f>
        <v>0</v>
      </c>
      <c r="N55" s="119">
        <f>IF($C$4="citu pasākumu izmaksas",IF('9a+c+n'!$Q55="C",'9a+c+n'!N55,0))</f>
        <v>0</v>
      </c>
      <c r="O55" s="119">
        <f>IF($C$4="citu pasākumu izmaksas",IF('9a+c+n'!$Q55="C",'9a+c+n'!O55,0))</f>
        <v>0</v>
      </c>
      <c r="P55" s="120">
        <f>IF($C$4="citu pasākumu izmaksas",IF('9a+c+n'!$Q55="C",'9a+c+n'!P55,0))</f>
        <v>0</v>
      </c>
    </row>
    <row r="56" spans="1:16" x14ac:dyDescent="0.2">
      <c r="A56" s="51">
        <f>IF(P56=0,0,IF(COUNTBLANK(P56)=1,0,COUNTA($P$14:P56)))</f>
        <v>0</v>
      </c>
      <c r="B56" s="24">
        <f>IF($C$4="citu pasākumu izmaksas",IF('9a+c+n'!$Q56="C",'9a+c+n'!B56,0))</f>
        <v>0</v>
      </c>
      <c r="C56" s="24">
        <f>IF($C$4="citu pasākumu izmaksas",IF('9a+c+n'!$Q56="C",'9a+c+n'!C56,0))</f>
        <v>0</v>
      </c>
      <c r="D56" s="24">
        <f>IF($C$4="citu pasākumu izmaksas",IF('9a+c+n'!$Q56="C",'9a+c+n'!D56,0))</f>
        <v>0</v>
      </c>
      <c r="E56" s="46"/>
      <c r="F56" s="65"/>
      <c r="G56" s="119"/>
      <c r="H56" s="119">
        <f>IF($C$4="citu pasākumu izmaksas",IF('9a+c+n'!$Q56="C",'9a+c+n'!H56,0))</f>
        <v>0</v>
      </c>
      <c r="I56" s="119"/>
      <c r="J56" s="119"/>
      <c r="K56" s="120">
        <f>IF($C$4="citu pasākumu izmaksas",IF('9a+c+n'!$Q56="C",'9a+c+n'!K56,0))</f>
        <v>0</v>
      </c>
      <c r="L56" s="82">
        <f>IF($C$4="citu pasākumu izmaksas",IF('9a+c+n'!$Q56="C",'9a+c+n'!L56,0))</f>
        <v>0</v>
      </c>
      <c r="M56" s="119">
        <f>IF($C$4="citu pasākumu izmaksas",IF('9a+c+n'!$Q56="C",'9a+c+n'!M56,0))</f>
        <v>0</v>
      </c>
      <c r="N56" s="119">
        <f>IF($C$4="citu pasākumu izmaksas",IF('9a+c+n'!$Q56="C",'9a+c+n'!N56,0))</f>
        <v>0</v>
      </c>
      <c r="O56" s="119">
        <f>IF($C$4="citu pasākumu izmaksas",IF('9a+c+n'!$Q56="C",'9a+c+n'!O56,0))</f>
        <v>0</v>
      </c>
      <c r="P56" s="120">
        <f>IF($C$4="citu pasākumu izmaksas",IF('9a+c+n'!$Q56="C",'9a+c+n'!P56,0))</f>
        <v>0</v>
      </c>
    </row>
    <row r="57" spans="1:16" x14ac:dyDescent="0.2">
      <c r="A57" s="51">
        <f>IF(P57=0,0,IF(COUNTBLANK(P57)=1,0,COUNTA($P$14:P57)))</f>
        <v>0</v>
      </c>
      <c r="B57" s="24">
        <f>IF($C$4="citu pasākumu izmaksas",IF('9a+c+n'!$Q57="C",'9a+c+n'!B57,0))</f>
        <v>0</v>
      </c>
      <c r="C57" s="24">
        <f>IF($C$4="citu pasākumu izmaksas",IF('9a+c+n'!$Q57="C",'9a+c+n'!C57,0))</f>
        <v>0</v>
      </c>
      <c r="D57" s="24">
        <f>IF($C$4="citu pasākumu izmaksas",IF('9a+c+n'!$Q57="C",'9a+c+n'!D57,0))</f>
        <v>0</v>
      </c>
      <c r="E57" s="46"/>
      <c r="F57" s="65"/>
      <c r="G57" s="119"/>
      <c r="H57" s="119">
        <f>IF($C$4="citu pasākumu izmaksas",IF('9a+c+n'!$Q57="C",'9a+c+n'!H57,0))</f>
        <v>0</v>
      </c>
      <c r="I57" s="119"/>
      <c r="J57" s="119"/>
      <c r="K57" s="120">
        <f>IF($C$4="citu pasākumu izmaksas",IF('9a+c+n'!$Q57="C",'9a+c+n'!K57,0))</f>
        <v>0</v>
      </c>
      <c r="L57" s="82">
        <f>IF($C$4="citu pasākumu izmaksas",IF('9a+c+n'!$Q57="C",'9a+c+n'!L57,0))</f>
        <v>0</v>
      </c>
      <c r="M57" s="119">
        <f>IF($C$4="citu pasākumu izmaksas",IF('9a+c+n'!$Q57="C",'9a+c+n'!M57,0))</f>
        <v>0</v>
      </c>
      <c r="N57" s="119">
        <f>IF($C$4="citu pasākumu izmaksas",IF('9a+c+n'!$Q57="C",'9a+c+n'!N57,0))</f>
        <v>0</v>
      </c>
      <c r="O57" s="119">
        <f>IF($C$4="citu pasākumu izmaksas",IF('9a+c+n'!$Q57="C",'9a+c+n'!O57,0))</f>
        <v>0</v>
      </c>
      <c r="P57" s="120">
        <f>IF($C$4="citu pasākumu izmaksas",IF('9a+c+n'!$Q57="C",'9a+c+n'!P57,0))</f>
        <v>0</v>
      </c>
    </row>
    <row r="58" spans="1:16" x14ac:dyDescent="0.2">
      <c r="A58" s="51">
        <f>IF(P58=0,0,IF(COUNTBLANK(P58)=1,0,COUNTA($P$14:P58)))</f>
        <v>0</v>
      </c>
      <c r="B58" s="24">
        <f>IF($C$4="citu pasākumu izmaksas",IF('9a+c+n'!$Q58="C",'9a+c+n'!B58,0))</f>
        <v>0</v>
      </c>
      <c r="C58" s="24">
        <f>IF($C$4="citu pasākumu izmaksas",IF('9a+c+n'!$Q58="C",'9a+c+n'!C58,0))</f>
        <v>0</v>
      </c>
      <c r="D58" s="24">
        <f>IF($C$4="citu pasākumu izmaksas",IF('9a+c+n'!$Q58="C",'9a+c+n'!D58,0))</f>
        <v>0</v>
      </c>
      <c r="E58" s="46"/>
      <c r="F58" s="65"/>
      <c r="G58" s="119"/>
      <c r="H58" s="119">
        <f>IF($C$4="citu pasākumu izmaksas",IF('9a+c+n'!$Q58="C",'9a+c+n'!H58,0))</f>
        <v>0</v>
      </c>
      <c r="I58" s="119"/>
      <c r="J58" s="119"/>
      <c r="K58" s="120">
        <f>IF($C$4="citu pasākumu izmaksas",IF('9a+c+n'!$Q58="C",'9a+c+n'!K58,0))</f>
        <v>0</v>
      </c>
      <c r="L58" s="82">
        <f>IF($C$4="citu pasākumu izmaksas",IF('9a+c+n'!$Q58="C",'9a+c+n'!L58,0))</f>
        <v>0</v>
      </c>
      <c r="M58" s="119">
        <f>IF($C$4="citu pasākumu izmaksas",IF('9a+c+n'!$Q58="C",'9a+c+n'!M58,0))</f>
        <v>0</v>
      </c>
      <c r="N58" s="119">
        <f>IF($C$4="citu pasākumu izmaksas",IF('9a+c+n'!$Q58="C",'9a+c+n'!N58,0))</f>
        <v>0</v>
      </c>
      <c r="O58" s="119">
        <f>IF($C$4="citu pasākumu izmaksas",IF('9a+c+n'!$Q58="C",'9a+c+n'!O58,0))</f>
        <v>0</v>
      </c>
      <c r="P58" s="120">
        <f>IF($C$4="citu pasākumu izmaksas",IF('9a+c+n'!$Q58="C",'9a+c+n'!P58,0))</f>
        <v>0</v>
      </c>
    </row>
    <row r="59" spans="1:16" x14ac:dyDescent="0.2">
      <c r="A59" s="51">
        <f>IF(P59=0,0,IF(COUNTBLANK(P59)=1,0,COUNTA($P$14:P59)))</f>
        <v>0</v>
      </c>
      <c r="B59" s="24">
        <f>IF($C$4="citu pasākumu izmaksas",IF('9a+c+n'!$Q59="C",'9a+c+n'!B59,0))</f>
        <v>0</v>
      </c>
      <c r="C59" s="24">
        <f>IF($C$4="citu pasākumu izmaksas",IF('9a+c+n'!$Q59="C",'9a+c+n'!C59,0))</f>
        <v>0</v>
      </c>
      <c r="D59" s="24">
        <f>IF($C$4="citu pasākumu izmaksas",IF('9a+c+n'!$Q59="C",'9a+c+n'!D59,0))</f>
        <v>0</v>
      </c>
      <c r="E59" s="46"/>
      <c r="F59" s="65"/>
      <c r="G59" s="119"/>
      <c r="H59" s="119">
        <f>IF($C$4="citu pasākumu izmaksas",IF('9a+c+n'!$Q59="C",'9a+c+n'!H59,0))</f>
        <v>0</v>
      </c>
      <c r="I59" s="119"/>
      <c r="J59" s="119"/>
      <c r="K59" s="120">
        <f>IF($C$4="citu pasākumu izmaksas",IF('9a+c+n'!$Q59="C",'9a+c+n'!K59,0))</f>
        <v>0</v>
      </c>
      <c r="L59" s="82">
        <f>IF($C$4="citu pasākumu izmaksas",IF('9a+c+n'!$Q59="C",'9a+c+n'!L59,0))</f>
        <v>0</v>
      </c>
      <c r="M59" s="119">
        <f>IF($C$4="citu pasākumu izmaksas",IF('9a+c+n'!$Q59="C",'9a+c+n'!M59,0))</f>
        <v>0</v>
      </c>
      <c r="N59" s="119">
        <f>IF($C$4="citu pasākumu izmaksas",IF('9a+c+n'!$Q59="C",'9a+c+n'!N59,0))</f>
        <v>0</v>
      </c>
      <c r="O59" s="119">
        <f>IF($C$4="citu pasākumu izmaksas",IF('9a+c+n'!$Q59="C",'9a+c+n'!O59,0))</f>
        <v>0</v>
      </c>
      <c r="P59" s="120">
        <f>IF($C$4="citu pasākumu izmaksas",IF('9a+c+n'!$Q59="C",'9a+c+n'!P59,0))</f>
        <v>0</v>
      </c>
    </row>
    <row r="60" spans="1:16" x14ac:dyDescent="0.2">
      <c r="A60" s="51">
        <f>IF(P60=0,0,IF(COUNTBLANK(P60)=1,0,COUNTA($P$14:P60)))</f>
        <v>0</v>
      </c>
      <c r="B60" s="24">
        <f>IF($C$4="citu pasākumu izmaksas",IF('9a+c+n'!$Q60="C",'9a+c+n'!B60,0))</f>
        <v>0</v>
      </c>
      <c r="C60" s="24">
        <f>IF($C$4="citu pasākumu izmaksas",IF('9a+c+n'!$Q60="C",'9a+c+n'!C60,0))</f>
        <v>0</v>
      </c>
      <c r="D60" s="24">
        <f>IF($C$4="citu pasākumu izmaksas",IF('9a+c+n'!$Q60="C",'9a+c+n'!D60,0))</f>
        <v>0</v>
      </c>
      <c r="E60" s="46"/>
      <c r="F60" s="65"/>
      <c r="G60" s="119"/>
      <c r="H60" s="119">
        <f>IF($C$4="citu pasākumu izmaksas",IF('9a+c+n'!$Q60="C",'9a+c+n'!H60,0))</f>
        <v>0</v>
      </c>
      <c r="I60" s="119"/>
      <c r="J60" s="119"/>
      <c r="K60" s="120">
        <f>IF($C$4="citu pasākumu izmaksas",IF('9a+c+n'!$Q60="C",'9a+c+n'!K60,0))</f>
        <v>0</v>
      </c>
      <c r="L60" s="82">
        <f>IF($C$4="citu pasākumu izmaksas",IF('9a+c+n'!$Q60="C",'9a+c+n'!L60,0))</f>
        <v>0</v>
      </c>
      <c r="M60" s="119">
        <f>IF($C$4="citu pasākumu izmaksas",IF('9a+c+n'!$Q60="C",'9a+c+n'!M60,0))</f>
        <v>0</v>
      </c>
      <c r="N60" s="119">
        <f>IF($C$4="citu pasākumu izmaksas",IF('9a+c+n'!$Q60="C",'9a+c+n'!N60,0))</f>
        <v>0</v>
      </c>
      <c r="O60" s="119">
        <f>IF($C$4="citu pasākumu izmaksas",IF('9a+c+n'!$Q60="C",'9a+c+n'!O60,0))</f>
        <v>0</v>
      </c>
      <c r="P60" s="120">
        <f>IF($C$4="citu pasākumu izmaksas",IF('9a+c+n'!$Q60="C",'9a+c+n'!P60,0))</f>
        <v>0</v>
      </c>
    </row>
    <row r="61" spans="1:16" x14ac:dyDescent="0.2">
      <c r="A61" s="51">
        <f>IF(P61=0,0,IF(COUNTBLANK(P61)=1,0,COUNTA($P$14:P61)))</f>
        <v>0</v>
      </c>
      <c r="B61" s="24">
        <f>IF($C$4="citu pasākumu izmaksas",IF('9a+c+n'!$Q61="C",'9a+c+n'!B61,0))</f>
        <v>0</v>
      </c>
      <c r="C61" s="24">
        <f>IF($C$4="citu pasākumu izmaksas",IF('9a+c+n'!$Q61="C",'9a+c+n'!C61,0))</f>
        <v>0</v>
      </c>
      <c r="D61" s="24">
        <f>IF($C$4="citu pasākumu izmaksas",IF('9a+c+n'!$Q61="C",'9a+c+n'!D61,0))</f>
        <v>0</v>
      </c>
      <c r="E61" s="46"/>
      <c r="F61" s="65"/>
      <c r="G61" s="119"/>
      <c r="H61" s="119">
        <f>IF($C$4="citu pasākumu izmaksas",IF('9a+c+n'!$Q61="C",'9a+c+n'!H61,0))</f>
        <v>0</v>
      </c>
      <c r="I61" s="119"/>
      <c r="J61" s="119"/>
      <c r="K61" s="120">
        <f>IF($C$4="citu pasākumu izmaksas",IF('9a+c+n'!$Q61="C",'9a+c+n'!K61,0))</f>
        <v>0</v>
      </c>
      <c r="L61" s="82">
        <f>IF($C$4="citu pasākumu izmaksas",IF('9a+c+n'!$Q61="C",'9a+c+n'!L61,0))</f>
        <v>0</v>
      </c>
      <c r="M61" s="119">
        <f>IF($C$4="citu pasākumu izmaksas",IF('9a+c+n'!$Q61="C",'9a+c+n'!M61,0))</f>
        <v>0</v>
      </c>
      <c r="N61" s="119">
        <f>IF($C$4="citu pasākumu izmaksas",IF('9a+c+n'!$Q61="C",'9a+c+n'!N61,0))</f>
        <v>0</v>
      </c>
      <c r="O61" s="119">
        <f>IF($C$4="citu pasākumu izmaksas",IF('9a+c+n'!$Q61="C",'9a+c+n'!O61,0))</f>
        <v>0</v>
      </c>
      <c r="P61" s="120">
        <f>IF($C$4="citu pasākumu izmaksas",IF('9a+c+n'!$Q61="C",'9a+c+n'!P61,0))</f>
        <v>0</v>
      </c>
    </row>
    <row r="62" spans="1:16" x14ac:dyDescent="0.2">
      <c r="A62" s="51">
        <f>IF(P62=0,0,IF(COUNTBLANK(P62)=1,0,COUNTA($P$14:P62)))</f>
        <v>0</v>
      </c>
      <c r="B62" s="24">
        <f>IF($C$4="citu pasākumu izmaksas",IF('9a+c+n'!$Q62="C",'9a+c+n'!B62,0))</f>
        <v>0</v>
      </c>
      <c r="C62" s="24">
        <f>IF($C$4="citu pasākumu izmaksas",IF('9a+c+n'!$Q62="C",'9a+c+n'!C62,0))</f>
        <v>0</v>
      </c>
      <c r="D62" s="24">
        <f>IF($C$4="citu pasākumu izmaksas",IF('9a+c+n'!$Q62="C",'9a+c+n'!D62,0))</f>
        <v>0</v>
      </c>
      <c r="E62" s="46"/>
      <c r="F62" s="65"/>
      <c r="G62" s="119"/>
      <c r="H62" s="119">
        <f>IF($C$4="citu pasākumu izmaksas",IF('9a+c+n'!$Q62="C",'9a+c+n'!H62,0))</f>
        <v>0</v>
      </c>
      <c r="I62" s="119"/>
      <c r="J62" s="119"/>
      <c r="K62" s="120">
        <f>IF($C$4="citu pasākumu izmaksas",IF('9a+c+n'!$Q62="C",'9a+c+n'!K62,0))</f>
        <v>0</v>
      </c>
      <c r="L62" s="82">
        <f>IF($C$4="citu pasākumu izmaksas",IF('9a+c+n'!$Q62="C",'9a+c+n'!L62,0))</f>
        <v>0</v>
      </c>
      <c r="M62" s="119">
        <f>IF($C$4="citu pasākumu izmaksas",IF('9a+c+n'!$Q62="C",'9a+c+n'!M62,0))</f>
        <v>0</v>
      </c>
      <c r="N62" s="119">
        <f>IF($C$4="citu pasākumu izmaksas",IF('9a+c+n'!$Q62="C",'9a+c+n'!N62,0))</f>
        <v>0</v>
      </c>
      <c r="O62" s="119">
        <f>IF($C$4="citu pasākumu izmaksas",IF('9a+c+n'!$Q62="C",'9a+c+n'!O62,0))</f>
        <v>0</v>
      </c>
      <c r="P62" s="120">
        <f>IF($C$4="citu pasākumu izmaksas",IF('9a+c+n'!$Q62="C",'9a+c+n'!P62,0))</f>
        <v>0</v>
      </c>
    </row>
    <row r="63" spans="1:16" x14ac:dyDescent="0.2">
      <c r="A63" s="51">
        <f>IF(P63=0,0,IF(COUNTBLANK(P63)=1,0,COUNTA($P$14:P63)))</f>
        <v>0</v>
      </c>
      <c r="B63" s="24">
        <f>IF($C$4="citu pasākumu izmaksas",IF('9a+c+n'!$Q63="C",'9a+c+n'!B63,0))</f>
        <v>0</v>
      </c>
      <c r="C63" s="24">
        <f>IF($C$4="citu pasākumu izmaksas",IF('9a+c+n'!$Q63="C",'9a+c+n'!C63,0))</f>
        <v>0</v>
      </c>
      <c r="D63" s="24">
        <f>IF($C$4="citu pasākumu izmaksas",IF('9a+c+n'!$Q63="C",'9a+c+n'!D63,0))</f>
        <v>0</v>
      </c>
      <c r="E63" s="46"/>
      <c r="F63" s="65"/>
      <c r="G63" s="119"/>
      <c r="H63" s="119">
        <f>IF($C$4="citu pasākumu izmaksas",IF('9a+c+n'!$Q63="C",'9a+c+n'!H63,0))</f>
        <v>0</v>
      </c>
      <c r="I63" s="119"/>
      <c r="J63" s="119"/>
      <c r="K63" s="120">
        <f>IF($C$4="citu pasākumu izmaksas",IF('9a+c+n'!$Q63="C",'9a+c+n'!K63,0))</f>
        <v>0</v>
      </c>
      <c r="L63" s="82">
        <f>IF($C$4="citu pasākumu izmaksas",IF('9a+c+n'!$Q63="C",'9a+c+n'!L63,0))</f>
        <v>0</v>
      </c>
      <c r="M63" s="119">
        <f>IF($C$4="citu pasākumu izmaksas",IF('9a+c+n'!$Q63="C",'9a+c+n'!M63,0))</f>
        <v>0</v>
      </c>
      <c r="N63" s="119">
        <f>IF($C$4="citu pasākumu izmaksas",IF('9a+c+n'!$Q63="C",'9a+c+n'!N63,0))</f>
        <v>0</v>
      </c>
      <c r="O63" s="119">
        <f>IF($C$4="citu pasākumu izmaksas",IF('9a+c+n'!$Q63="C",'9a+c+n'!O63,0))</f>
        <v>0</v>
      </c>
      <c r="P63" s="120">
        <f>IF($C$4="citu pasākumu izmaksas",IF('9a+c+n'!$Q63="C",'9a+c+n'!P63,0))</f>
        <v>0</v>
      </c>
    </row>
    <row r="64" spans="1:16" x14ac:dyDescent="0.2">
      <c r="A64" s="51">
        <f>IF(P64=0,0,IF(COUNTBLANK(P64)=1,0,COUNTA($P$14:P64)))</f>
        <v>0</v>
      </c>
      <c r="B64" s="24">
        <f>IF($C$4="citu pasākumu izmaksas",IF('9a+c+n'!$Q64="C",'9a+c+n'!B64,0))</f>
        <v>0</v>
      </c>
      <c r="C64" s="24">
        <f>IF($C$4="citu pasākumu izmaksas",IF('9a+c+n'!$Q64="C",'9a+c+n'!C64,0))</f>
        <v>0</v>
      </c>
      <c r="D64" s="24">
        <f>IF($C$4="citu pasākumu izmaksas",IF('9a+c+n'!$Q64="C",'9a+c+n'!D64,0))</f>
        <v>0</v>
      </c>
      <c r="E64" s="46"/>
      <c r="F64" s="65"/>
      <c r="G64" s="119"/>
      <c r="H64" s="119">
        <f>IF($C$4="citu pasākumu izmaksas",IF('9a+c+n'!$Q64="C",'9a+c+n'!H64,0))</f>
        <v>0</v>
      </c>
      <c r="I64" s="119"/>
      <c r="J64" s="119"/>
      <c r="K64" s="120">
        <f>IF($C$4="citu pasākumu izmaksas",IF('9a+c+n'!$Q64="C",'9a+c+n'!K64,0))</f>
        <v>0</v>
      </c>
      <c r="L64" s="82">
        <f>IF($C$4="citu pasākumu izmaksas",IF('9a+c+n'!$Q64="C",'9a+c+n'!L64,0))</f>
        <v>0</v>
      </c>
      <c r="M64" s="119">
        <f>IF($C$4="citu pasākumu izmaksas",IF('9a+c+n'!$Q64="C",'9a+c+n'!M64,0))</f>
        <v>0</v>
      </c>
      <c r="N64" s="119">
        <f>IF($C$4="citu pasākumu izmaksas",IF('9a+c+n'!$Q64="C",'9a+c+n'!N64,0))</f>
        <v>0</v>
      </c>
      <c r="O64" s="119">
        <f>IF($C$4="citu pasākumu izmaksas",IF('9a+c+n'!$Q64="C",'9a+c+n'!O64,0))</f>
        <v>0</v>
      </c>
      <c r="P64" s="120">
        <f>IF($C$4="citu pasākumu izmaksas",IF('9a+c+n'!$Q64="C",'9a+c+n'!P64,0))</f>
        <v>0</v>
      </c>
    </row>
    <row r="65" spans="1:16" x14ac:dyDescent="0.2">
      <c r="A65" s="51">
        <f>IF(P65=0,0,IF(COUNTBLANK(P65)=1,0,COUNTA($P$14:P65)))</f>
        <v>0</v>
      </c>
      <c r="B65" s="24">
        <f>IF($C$4="citu pasākumu izmaksas",IF('9a+c+n'!$Q65="C",'9a+c+n'!B65,0))</f>
        <v>0</v>
      </c>
      <c r="C65" s="24">
        <f>IF($C$4="citu pasākumu izmaksas",IF('9a+c+n'!$Q65="C",'9a+c+n'!C65,0))</f>
        <v>0</v>
      </c>
      <c r="D65" s="24">
        <f>IF($C$4="citu pasākumu izmaksas",IF('9a+c+n'!$Q65="C",'9a+c+n'!D65,0))</f>
        <v>0</v>
      </c>
      <c r="E65" s="46"/>
      <c r="F65" s="65"/>
      <c r="G65" s="119"/>
      <c r="H65" s="119">
        <f>IF($C$4="citu pasākumu izmaksas",IF('9a+c+n'!$Q65="C",'9a+c+n'!H65,0))</f>
        <v>0</v>
      </c>
      <c r="I65" s="119"/>
      <c r="J65" s="119"/>
      <c r="K65" s="120">
        <f>IF($C$4="citu pasākumu izmaksas",IF('9a+c+n'!$Q65="C",'9a+c+n'!K65,0))</f>
        <v>0</v>
      </c>
      <c r="L65" s="82">
        <f>IF($C$4="citu pasākumu izmaksas",IF('9a+c+n'!$Q65="C",'9a+c+n'!L65,0))</f>
        <v>0</v>
      </c>
      <c r="M65" s="119">
        <f>IF($C$4="citu pasākumu izmaksas",IF('9a+c+n'!$Q65="C",'9a+c+n'!M65,0))</f>
        <v>0</v>
      </c>
      <c r="N65" s="119">
        <f>IF($C$4="citu pasākumu izmaksas",IF('9a+c+n'!$Q65="C",'9a+c+n'!N65,0))</f>
        <v>0</v>
      </c>
      <c r="O65" s="119">
        <f>IF($C$4="citu pasākumu izmaksas",IF('9a+c+n'!$Q65="C",'9a+c+n'!O65,0))</f>
        <v>0</v>
      </c>
      <c r="P65" s="120">
        <f>IF($C$4="citu pasākumu izmaksas",IF('9a+c+n'!$Q65="C",'9a+c+n'!P65,0))</f>
        <v>0</v>
      </c>
    </row>
    <row r="66" spans="1:16" ht="10.8" thickBot="1" x14ac:dyDescent="0.25">
      <c r="A66" s="51">
        <f>IF(P66=0,0,IF(COUNTBLANK(P66)=1,0,COUNTA($P$14:P66)))</f>
        <v>0</v>
      </c>
      <c r="B66" s="24">
        <f>IF($C$4="citu pasākumu izmaksas",IF('9a+c+n'!$Q66="C",'9a+c+n'!B66,0))</f>
        <v>0</v>
      </c>
      <c r="C66" s="24">
        <f>IF($C$4="citu pasākumu izmaksas",IF('9a+c+n'!$Q66="C",'9a+c+n'!C66,0))</f>
        <v>0</v>
      </c>
      <c r="D66" s="24">
        <f>IF($C$4="citu pasākumu izmaksas",IF('9a+c+n'!$Q66="C",'9a+c+n'!D66,0))</f>
        <v>0</v>
      </c>
      <c r="E66" s="46"/>
      <c r="F66" s="65"/>
      <c r="G66" s="119"/>
      <c r="H66" s="119">
        <f>IF($C$4="citu pasākumu izmaksas",IF('9a+c+n'!$Q66="C",'9a+c+n'!H66,0))</f>
        <v>0</v>
      </c>
      <c r="I66" s="119"/>
      <c r="J66" s="119"/>
      <c r="K66" s="120">
        <f>IF($C$4="citu pasākumu izmaksas",IF('9a+c+n'!$Q66="C",'9a+c+n'!K66,0))</f>
        <v>0</v>
      </c>
      <c r="L66" s="82">
        <f>IF($C$4="citu pasākumu izmaksas",IF('9a+c+n'!$Q66="C",'9a+c+n'!L66,0))</f>
        <v>0</v>
      </c>
      <c r="M66" s="119">
        <f>IF($C$4="citu pasākumu izmaksas",IF('9a+c+n'!$Q66="C",'9a+c+n'!M66,0))</f>
        <v>0</v>
      </c>
      <c r="N66" s="119">
        <f>IF($C$4="citu pasākumu izmaksas",IF('9a+c+n'!$Q66="C",'9a+c+n'!N66,0))</f>
        <v>0</v>
      </c>
      <c r="O66" s="119">
        <f>IF($C$4="citu pasākumu izmaksas",IF('9a+c+n'!$Q66="C",'9a+c+n'!O66,0))</f>
        <v>0</v>
      </c>
      <c r="P66" s="120">
        <f>IF($C$4="citu pasākumu izmaksas",IF('9a+c+n'!$Q66="C",'9a+c+n'!P66,0))</f>
        <v>0</v>
      </c>
    </row>
    <row r="67" spans="1:16" ht="12" customHeight="1" thickBot="1" x14ac:dyDescent="0.25">
      <c r="A67" s="317" t="s">
        <v>62</v>
      </c>
      <c r="B67" s="318"/>
      <c r="C67" s="318"/>
      <c r="D67" s="318"/>
      <c r="E67" s="318"/>
      <c r="F67" s="318"/>
      <c r="G67" s="318"/>
      <c r="H67" s="318"/>
      <c r="I67" s="318"/>
      <c r="J67" s="318"/>
      <c r="K67" s="319"/>
      <c r="L67" s="133">
        <f>SUM(L14:L66)</f>
        <v>0</v>
      </c>
      <c r="M67" s="134">
        <f>SUM(M14:M66)</f>
        <v>0</v>
      </c>
      <c r="N67" s="134">
        <f>SUM(N14:N66)</f>
        <v>0</v>
      </c>
      <c r="O67" s="134">
        <f>SUM(O14:O66)</f>
        <v>0</v>
      </c>
      <c r="P67" s="135">
        <f>SUM(P14:P66)</f>
        <v>0</v>
      </c>
    </row>
    <row r="68" spans="1:16" x14ac:dyDescent="0.2">
      <c r="A68" s="16"/>
      <c r="B68" s="16"/>
      <c r="C68" s="16"/>
      <c r="D68" s="16"/>
      <c r="E68" s="16"/>
      <c r="F68" s="16"/>
      <c r="G68" s="16"/>
      <c r="H68" s="16"/>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1" t="s">
        <v>14</v>
      </c>
      <c r="B70" s="16"/>
      <c r="C70" s="320" t="str">
        <f>'Kops c'!C35:H35</f>
        <v>Gundega Ābelīte 28.03.2024</v>
      </c>
      <c r="D70" s="320"/>
      <c r="E70" s="320"/>
      <c r="F70" s="320"/>
      <c r="G70" s="320"/>
      <c r="H70" s="320"/>
      <c r="I70" s="16"/>
      <c r="J70" s="16"/>
      <c r="K70" s="16"/>
      <c r="L70" s="16"/>
      <c r="M70" s="16"/>
      <c r="N70" s="16"/>
      <c r="O70" s="16"/>
      <c r="P70" s="16"/>
    </row>
    <row r="71" spans="1:16" x14ac:dyDescent="0.2">
      <c r="A71" s="16"/>
      <c r="B71" s="16"/>
      <c r="C71" s="246" t="s">
        <v>15</v>
      </c>
      <c r="D71" s="246"/>
      <c r="E71" s="246"/>
      <c r="F71" s="246"/>
      <c r="G71" s="246"/>
      <c r="H71" s="246"/>
      <c r="I71" s="16"/>
      <c r="J71" s="16"/>
      <c r="K71" s="16"/>
      <c r="L71" s="16"/>
      <c r="M71" s="16"/>
      <c r="N71" s="16"/>
      <c r="O71" s="16"/>
      <c r="P71" s="16"/>
    </row>
    <row r="72" spans="1:16" x14ac:dyDescent="0.2">
      <c r="A72" s="16"/>
      <c r="B72" s="16"/>
      <c r="C72" s="16"/>
      <c r="D72" s="16"/>
      <c r="E72" s="16"/>
      <c r="F72" s="16"/>
      <c r="G72" s="16"/>
      <c r="H72" s="16"/>
      <c r="I72" s="16"/>
      <c r="J72" s="16"/>
      <c r="K72" s="16"/>
      <c r="L72" s="16"/>
      <c r="M72" s="16"/>
      <c r="N72" s="16"/>
      <c r="O72" s="16"/>
      <c r="P72" s="16"/>
    </row>
    <row r="73" spans="1:16" x14ac:dyDescent="0.2">
      <c r="A73" s="262" t="str">
        <f>'Kops n'!A38:D38</f>
        <v>Tāme sastādīta 2024. gada 28. martā</v>
      </c>
      <c r="B73" s="263"/>
      <c r="C73" s="263"/>
      <c r="D73" s="263"/>
      <c r="E73" s="16"/>
      <c r="F73" s="16"/>
      <c r="G73" s="16"/>
      <c r="H73" s="16"/>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1" t="s">
        <v>41</v>
      </c>
      <c r="B75" s="16"/>
      <c r="C75" s="320">
        <f>'Kops c'!C40:H40</f>
        <v>0</v>
      </c>
      <c r="D75" s="320"/>
      <c r="E75" s="320"/>
      <c r="F75" s="320"/>
      <c r="G75" s="320"/>
      <c r="H75" s="320"/>
      <c r="I75" s="16"/>
      <c r="J75" s="16"/>
      <c r="K75" s="16"/>
      <c r="L75" s="16"/>
      <c r="M75" s="16"/>
      <c r="N75" s="16"/>
      <c r="O75" s="16"/>
      <c r="P75" s="16"/>
    </row>
    <row r="76" spans="1:16" x14ac:dyDescent="0.2">
      <c r="A76" s="16"/>
      <c r="B76" s="16"/>
      <c r="C76" s="246" t="s">
        <v>15</v>
      </c>
      <c r="D76" s="246"/>
      <c r="E76" s="246"/>
      <c r="F76" s="246"/>
      <c r="G76" s="246"/>
      <c r="H76" s="246"/>
      <c r="I76" s="16"/>
      <c r="J76" s="16"/>
      <c r="K76" s="16"/>
      <c r="L76" s="16"/>
      <c r="M76" s="16"/>
      <c r="N76" s="16"/>
      <c r="O76" s="16"/>
      <c r="P76" s="16"/>
    </row>
    <row r="77" spans="1:16" x14ac:dyDescent="0.2">
      <c r="A77" s="16"/>
      <c r="B77" s="16"/>
      <c r="C77" s="16"/>
      <c r="D77" s="16"/>
      <c r="E77" s="16"/>
      <c r="F77" s="16"/>
      <c r="G77" s="16"/>
      <c r="H77" s="16"/>
      <c r="I77" s="16"/>
      <c r="J77" s="16"/>
      <c r="K77" s="16"/>
      <c r="L77" s="16"/>
      <c r="M77" s="16"/>
      <c r="N77" s="16"/>
      <c r="O77" s="16"/>
      <c r="P77" s="16"/>
    </row>
    <row r="78" spans="1:16" x14ac:dyDescent="0.2">
      <c r="A78" s="78" t="s">
        <v>16</v>
      </c>
      <c r="B78" s="42"/>
      <c r="C78" s="85">
        <f>'Kops c'!C43</f>
        <v>0</v>
      </c>
      <c r="D78" s="42"/>
      <c r="E78" s="16"/>
      <c r="F78" s="16"/>
      <c r="G78" s="16"/>
      <c r="H78" s="1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76:H76"/>
    <mergeCell ref="L12:P12"/>
    <mergeCell ref="A67:K67"/>
    <mergeCell ref="C70:H70"/>
    <mergeCell ref="C71:H71"/>
    <mergeCell ref="A73:D73"/>
    <mergeCell ref="C75:H75"/>
  </mergeCells>
  <conditionalFormatting sqref="A67:K67">
    <cfRule type="containsText" dxfId="57" priority="3" operator="containsText" text="Tiešās izmaksas kopā, t. sk. darba devēja sociālais nodoklis __.__% ">
      <formula>NOT(ISERROR(SEARCH("Tiešās izmaksas kopā, t. sk. darba devēja sociālais nodoklis __.__% ",A67)))</formula>
    </cfRule>
  </conditionalFormatting>
  <conditionalFormatting sqref="A14:P66">
    <cfRule type="cellIs" dxfId="56" priority="1" operator="equal">
      <formula>0</formula>
    </cfRule>
  </conditionalFormatting>
  <conditionalFormatting sqref="C2:I2 D5:L8 N9:O9 L67:P67 C70:H70 C75:H75 C78">
    <cfRule type="cellIs" dxfId="55"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7030A0"/>
  </sheetPr>
  <dimension ref="A1:P79"/>
  <sheetViews>
    <sheetView topLeftCell="A42" workbookViewId="0">
      <selection activeCell="E60" sqref="E6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'9a+c+n'!D1</f>
        <v>9</v>
      </c>
      <c r="E1" s="22"/>
      <c r="F1" s="22"/>
      <c r="G1" s="22"/>
      <c r="H1" s="22"/>
      <c r="I1" s="22"/>
      <c r="J1" s="22"/>
      <c r="N1" s="26"/>
      <c r="O1" s="27"/>
      <c r="P1" s="28"/>
    </row>
    <row r="2" spans="1:16" x14ac:dyDescent="0.2">
      <c r="A2" s="29"/>
      <c r="B2" s="29"/>
      <c r="C2" s="332" t="str">
        <f>'9a+c+n'!C2:I2</f>
        <v>Apkure, vēdināšana un gaisa kondicionēšana</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'9a+c+n'!A9</f>
        <v>Tāme sastādīta  2024. gada tirgus cenās, pamatojoties uz AVK daļas rasējumiem</v>
      </c>
      <c r="B9" s="329"/>
      <c r="C9" s="329"/>
      <c r="D9" s="329"/>
      <c r="E9" s="329"/>
      <c r="F9" s="329"/>
      <c r="G9" s="31"/>
      <c r="H9" s="31"/>
      <c r="I9" s="31"/>
      <c r="J9" s="330" t="s">
        <v>45</v>
      </c>
      <c r="K9" s="330"/>
      <c r="L9" s="330"/>
      <c r="M9" s="330"/>
      <c r="N9" s="331">
        <f>P67</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izmaksas",IF('9a+c+n'!$Q14="N",'9a+c+n'!B14,0))</f>
        <v>0</v>
      </c>
      <c r="C14" s="23">
        <f>IF($C$4="Neattiecināmās izmaksas",IF('9a+c+n'!$Q14="N",'9a+c+n'!C14,0))</f>
        <v>0</v>
      </c>
      <c r="D14" s="23">
        <f>IF($C$4="Neattiecināmās izmaksas",IF('9a+c+n'!$Q14="N",'9a+c+n'!D14,0))</f>
        <v>0</v>
      </c>
      <c r="E14" s="45"/>
      <c r="F14" s="63"/>
      <c r="G14" s="117"/>
      <c r="H14" s="117">
        <f>IF($C$4="Neattiecināmās izmaksas",IF('9a+c+n'!$Q14="N",'9a+c+n'!H14,0))</f>
        <v>0</v>
      </c>
      <c r="I14" s="117"/>
      <c r="J14" s="117"/>
      <c r="K14" s="118">
        <f>IF($C$4="Neattiecināmās izmaksas",IF('9a+c+n'!$Q14="N",'9a+c+n'!K14,0))</f>
        <v>0</v>
      </c>
      <c r="L14" s="81">
        <f>IF($C$4="Neattiecināmās izmaksas",IF('9a+c+n'!$Q14="N",'9a+c+n'!L14,0))</f>
        <v>0</v>
      </c>
      <c r="M14" s="117">
        <f>IF($C$4="Neattiecināmās izmaksas",IF('9a+c+n'!$Q14="N",'9a+c+n'!M14,0))</f>
        <v>0</v>
      </c>
      <c r="N14" s="117">
        <f>IF($C$4="Neattiecināmās izmaksas",IF('9a+c+n'!$Q14="N",'9a+c+n'!N14,0))</f>
        <v>0</v>
      </c>
      <c r="O14" s="117">
        <f>IF($C$4="Neattiecināmās izmaksas",IF('9a+c+n'!$Q14="N",'9a+c+n'!O14,0))</f>
        <v>0</v>
      </c>
      <c r="P14" s="118">
        <f>IF($C$4="Neattiecināmās izmaksas",IF('9a+c+n'!$Q14="N",'9a+c+n'!P14,0))</f>
        <v>0</v>
      </c>
    </row>
    <row r="15" spans="1:16" x14ac:dyDescent="0.2">
      <c r="A15" s="51">
        <f>IF(P15=0,0,IF(COUNTBLANK(P15)=1,0,COUNTA($P$14:P15)))</f>
        <v>0</v>
      </c>
      <c r="B15" s="24">
        <f>IF($C$4="Neattiecināmās izmaksas",IF('9a+c+n'!$Q15="N",'9a+c+n'!#REF!,0))</f>
        <v>0</v>
      </c>
      <c r="C15" s="24">
        <f>IF($C$4="Neattiecināmās izmaksas",IF('9a+c+n'!$Q15="N",'9a+c+n'!C15,0))</f>
        <v>0</v>
      </c>
      <c r="D15" s="24">
        <f>IF($C$4="Neattiecināmās izmaksas",IF('9a+c+n'!$Q15="N",'9a+c+n'!D15,0))</f>
        <v>0</v>
      </c>
      <c r="E15" s="46"/>
      <c r="F15" s="65"/>
      <c r="G15" s="119"/>
      <c r="H15" s="119">
        <f>IF($C$4="Neattiecināmās izmaksas",IF('9a+c+n'!$Q15="N",'9a+c+n'!H15,0))</f>
        <v>0</v>
      </c>
      <c r="I15" s="119"/>
      <c r="J15" s="119"/>
      <c r="K15" s="120">
        <f>IF($C$4="Neattiecināmās izmaksas",IF('9a+c+n'!$Q15="N",'9a+c+n'!K15,0))</f>
        <v>0</v>
      </c>
      <c r="L15" s="82">
        <f>IF($C$4="Neattiecināmās izmaksas",IF('9a+c+n'!$Q15="N",'9a+c+n'!L15,0))</f>
        <v>0</v>
      </c>
      <c r="M15" s="119">
        <f>IF($C$4="Neattiecināmās izmaksas",IF('9a+c+n'!$Q15="N",'9a+c+n'!M15,0))</f>
        <v>0</v>
      </c>
      <c r="N15" s="119">
        <f>IF($C$4="Neattiecināmās izmaksas",IF('9a+c+n'!$Q15="N",'9a+c+n'!N15,0))</f>
        <v>0</v>
      </c>
      <c r="O15" s="119">
        <f>IF($C$4="Neattiecināmās izmaksas",IF('9a+c+n'!$Q15="N",'9a+c+n'!O15,0))</f>
        <v>0</v>
      </c>
      <c r="P15" s="120">
        <f>IF($C$4="Neattiecināmās izmaksas",IF('9a+c+n'!$Q15="N",'9a+c+n'!P15,0))</f>
        <v>0</v>
      </c>
    </row>
    <row r="16" spans="1:16" x14ac:dyDescent="0.2">
      <c r="A16" s="51">
        <f>IF(P16=0,0,IF(COUNTBLANK(P16)=1,0,COUNTA($P$14:P16)))</f>
        <v>0</v>
      </c>
      <c r="B16" s="24">
        <f>IF($C$4="Neattiecināmās izmaksas",IF('9a+c+n'!$Q16="N",'9a+c+n'!B16,0))</f>
        <v>0</v>
      </c>
      <c r="C16" s="24">
        <f>IF($C$4="Neattiecināmās izmaksas",IF('9a+c+n'!$Q16="N",'9a+c+n'!C16,0))</f>
        <v>0</v>
      </c>
      <c r="D16" s="24">
        <f>IF($C$4="Neattiecināmās izmaksas",IF('9a+c+n'!$Q16="N",'9a+c+n'!D16,0))</f>
        <v>0</v>
      </c>
      <c r="E16" s="46"/>
      <c r="F16" s="65"/>
      <c r="G16" s="119"/>
      <c r="H16" s="119">
        <f>IF($C$4="Neattiecināmās izmaksas",IF('9a+c+n'!$Q16="N",'9a+c+n'!H16,0))</f>
        <v>0</v>
      </c>
      <c r="I16" s="119"/>
      <c r="J16" s="119"/>
      <c r="K16" s="120">
        <f>IF($C$4="Neattiecināmās izmaksas",IF('9a+c+n'!$Q16="N",'9a+c+n'!K16,0))</f>
        <v>0</v>
      </c>
      <c r="L16" s="82">
        <f>IF($C$4="Neattiecināmās izmaksas",IF('9a+c+n'!$Q16="N",'9a+c+n'!L16,0))</f>
        <v>0</v>
      </c>
      <c r="M16" s="119">
        <f>IF($C$4="Neattiecināmās izmaksas",IF('9a+c+n'!$Q16="N",'9a+c+n'!M16,0))</f>
        <v>0</v>
      </c>
      <c r="N16" s="119">
        <f>IF($C$4="Neattiecināmās izmaksas",IF('9a+c+n'!$Q16="N",'9a+c+n'!N16,0))</f>
        <v>0</v>
      </c>
      <c r="O16" s="119">
        <f>IF($C$4="Neattiecināmās izmaksas",IF('9a+c+n'!$Q16="N",'9a+c+n'!O16,0))</f>
        <v>0</v>
      </c>
      <c r="P16" s="120">
        <f>IF($C$4="Neattiecināmās izmaksas",IF('9a+c+n'!$Q16="N",'9a+c+n'!P16,0))</f>
        <v>0</v>
      </c>
    </row>
    <row r="17" spans="1:16" x14ac:dyDescent="0.2">
      <c r="A17" s="51">
        <f>IF(P17=0,0,IF(COUNTBLANK(P17)=1,0,COUNTA($P$14:P17)))</f>
        <v>0</v>
      </c>
      <c r="B17" s="24">
        <f>IF($C$4="Neattiecināmās izmaksas",IF('9a+c+n'!$Q17="N",'9a+c+n'!B15,0))</f>
        <v>0</v>
      </c>
      <c r="C17" s="24">
        <f>IF($C$4="Neattiecināmās izmaksas",IF('9a+c+n'!$Q17="N",'9a+c+n'!C17,0))</f>
        <v>0</v>
      </c>
      <c r="D17" s="24">
        <f>IF($C$4="Neattiecināmās izmaksas",IF('9a+c+n'!$Q17="N",'9a+c+n'!D17,0))</f>
        <v>0</v>
      </c>
      <c r="E17" s="46"/>
      <c r="F17" s="65"/>
      <c r="G17" s="119"/>
      <c r="H17" s="119">
        <f>IF($C$4="Neattiecināmās izmaksas",IF('9a+c+n'!$Q17="N",'9a+c+n'!H17,0))</f>
        <v>0</v>
      </c>
      <c r="I17" s="119"/>
      <c r="J17" s="119"/>
      <c r="K17" s="120">
        <f>IF($C$4="Neattiecināmās izmaksas",IF('9a+c+n'!$Q17="N",'9a+c+n'!K17,0))</f>
        <v>0</v>
      </c>
      <c r="L17" s="82">
        <f>IF($C$4="Neattiecināmās izmaksas",IF('9a+c+n'!$Q17="N",'9a+c+n'!L17,0))</f>
        <v>0</v>
      </c>
      <c r="M17" s="119">
        <f>IF($C$4="Neattiecināmās izmaksas",IF('9a+c+n'!$Q17="N",'9a+c+n'!M17,0))</f>
        <v>0</v>
      </c>
      <c r="N17" s="119">
        <f>IF($C$4="Neattiecināmās izmaksas",IF('9a+c+n'!$Q17="N",'9a+c+n'!N17,0))</f>
        <v>0</v>
      </c>
      <c r="O17" s="119">
        <f>IF($C$4="Neattiecināmās izmaksas",IF('9a+c+n'!$Q17="N",'9a+c+n'!O17,0))</f>
        <v>0</v>
      </c>
      <c r="P17" s="120">
        <f>IF($C$4="Neattiecināmās izmaksas",IF('9a+c+n'!$Q17="N",'9a+c+n'!P17,0))</f>
        <v>0</v>
      </c>
    </row>
    <row r="18" spans="1:16" x14ac:dyDescent="0.2">
      <c r="A18" s="51">
        <f>IF(P18=0,0,IF(COUNTBLANK(P18)=1,0,COUNTA($P$14:P18)))</f>
        <v>0</v>
      </c>
      <c r="B18" s="24">
        <f>IF($C$4="Neattiecināmās izmaksas",IF('9a+c+n'!$Q18="N",'9a+c+n'!B18,0))</f>
        <v>0</v>
      </c>
      <c r="C18" s="24">
        <f>IF($C$4="Neattiecināmās izmaksas",IF('9a+c+n'!$Q18="N",'9a+c+n'!C18,0))</f>
        <v>0</v>
      </c>
      <c r="D18" s="24">
        <f>IF($C$4="Neattiecināmās izmaksas",IF('9a+c+n'!$Q18="N",'9a+c+n'!D18,0))</f>
        <v>0</v>
      </c>
      <c r="E18" s="46"/>
      <c r="F18" s="65"/>
      <c r="G18" s="119"/>
      <c r="H18" s="119">
        <f>IF($C$4="Neattiecināmās izmaksas",IF('9a+c+n'!$Q18="N",'9a+c+n'!H18,0))</f>
        <v>0</v>
      </c>
      <c r="I18" s="119"/>
      <c r="J18" s="119"/>
      <c r="K18" s="120">
        <f>IF($C$4="Neattiecināmās izmaksas",IF('9a+c+n'!$Q18="N",'9a+c+n'!K18,0))</f>
        <v>0</v>
      </c>
      <c r="L18" s="82">
        <f>IF($C$4="Neattiecināmās izmaksas",IF('9a+c+n'!$Q18="N",'9a+c+n'!L18,0))</f>
        <v>0</v>
      </c>
      <c r="M18" s="119">
        <f>IF($C$4="Neattiecināmās izmaksas",IF('9a+c+n'!$Q18="N",'9a+c+n'!M18,0))</f>
        <v>0</v>
      </c>
      <c r="N18" s="119">
        <f>IF($C$4="Neattiecināmās izmaksas",IF('9a+c+n'!$Q18="N",'9a+c+n'!N18,0))</f>
        <v>0</v>
      </c>
      <c r="O18" s="119">
        <f>IF($C$4="Neattiecināmās izmaksas",IF('9a+c+n'!$Q18="N",'9a+c+n'!O18,0))</f>
        <v>0</v>
      </c>
      <c r="P18" s="120">
        <f>IF($C$4="Neattiecināmās izmaksas",IF('9a+c+n'!$Q18="N",'9a+c+n'!P18,0))</f>
        <v>0</v>
      </c>
    </row>
    <row r="19" spans="1:16" x14ac:dyDescent="0.2">
      <c r="A19" s="51">
        <f>IF(P19=0,0,IF(COUNTBLANK(P19)=1,0,COUNTA($P$14:P19)))</f>
        <v>0</v>
      </c>
      <c r="B19" s="24">
        <f>IF($C$4="Neattiecināmās izmaksas",IF('9a+c+n'!$Q19="N",'9a+c+n'!B19,0))</f>
        <v>0</v>
      </c>
      <c r="C19" s="24">
        <f>IF($C$4="Neattiecināmās izmaksas",IF('9a+c+n'!$Q19="N",'9a+c+n'!C19,0))</f>
        <v>0</v>
      </c>
      <c r="D19" s="24">
        <f>IF($C$4="Neattiecināmās izmaksas",IF('9a+c+n'!$Q19="N",'9a+c+n'!D19,0))</f>
        <v>0</v>
      </c>
      <c r="E19" s="46"/>
      <c r="F19" s="65"/>
      <c r="G19" s="119"/>
      <c r="H19" s="119">
        <f>IF($C$4="Neattiecināmās izmaksas",IF('9a+c+n'!$Q19="N",'9a+c+n'!H19,0))</f>
        <v>0</v>
      </c>
      <c r="I19" s="119"/>
      <c r="J19" s="119"/>
      <c r="K19" s="120">
        <f>IF($C$4="Neattiecināmās izmaksas",IF('9a+c+n'!$Q19="N",'9a+c+n'!K19,0))</f>
        <v>0</v>
      </c>
      <c r="L19" s="82">
        <f>IF($C$4="Neattiecināmās izmaksas",IF('9a+c+n'!$Q19="N",'9a+c+n'!L19,0))</f>
        <v>0</v>
      </c>
      <c r="M19" s="119">
        <f>IF($C$4="Neattiecināmās izmaksas",IF('9a+c+n'!$Q19="N",'9a+c+n'!M19,0))</f>
        <v>0</v>
      </c>
      <c r="N19" s="119">
        <f>IF($C$4="Neattiecināmās izmaksas",IF('9a+c+n'!$Q19="N",'9a+c+n'!N19,0))</f>
        <v>0</v>
      </c>
      <c r="O19" s="119">
        <f>IF($C$4="Neattiecināmās izmaksas",IF('9a+c+n'!$Q19="N",'9a+c+n'!O19,0))</f>
        <v>0</v>
      </c>
      <c r="P19" s="120">
        <f>IF($C$4="Neattiecināmās izmaksas",IF('9a+c+n'!$Q19="N",'9a+c+n'!P19,0))</f>
        <v>0</v>
      </c>
    </row>
    <row r="20" spans="1:16" x14ac:dyDescent="0.2">
      <c r="A20" s="51">
        <f>IF(P20=0,0,IF(COUNTBLANK(P20)=1,0,COUNTA($P$14:P20)))</f>
        <v>0</v>
      </c>
      <c r="B20" s="24">
        <f>IF($C$4="Neattiecināmās izmaksas",IF('9a+c+n'!$Q20="N",'9a+c+n'!B20,0))</f>
        <v>0</v>
      </c>
      <c r="C20" s="24">
        <f>IF($C$4="Neattiecināmās izmaksas",IF('9a+c+n'!$Q20="N",'9a+c+n'!C20,0))</f>
        <v>0</v>
      </c>
      <c r="D20" s="24">
        <f>IF($C$4="Neattiecināmās izmaksas",IF('9a+c+n'!$Q20="N",'9a+c+n'!D20,0))</f>
        <v>0</v>
      </c>
      <c r="E20" s="46"/>
      <c r="F20" s="65"/>
      <c r="G20" s="119"/>
      <c r="H20" s="119">
        <f>IF($C$4="Neattiecināmās izmaksas",IF('9a+c+n'!$Q20="N",'9a+c+n'!H20,0))</f>
        <v>0</v>
      </c>
      <c r="I20" s="119"/>
      <c r="J20" s="119"/>
      <c r="K20" s="120">
        <f>IF($C$4="Neattiecināmās izmaksas",IF('9a+c+n'!$Q20="N",'9a+c+n'!K20,0))</f>
        <v>0</v>
      </c>
      <c r="L20" s="82">
        <f>IF($C$4="Neattiecināmās izmaksas",IF('9a+c+n'!$Q20="N",'9a+c+n'!L20,0))</f>
        <v>0</v>
      </c>
      <c r="M20" s="119">
        <f>IF($C$4="Neattiecināmās izmaksas",IF('9a+c+n'!$Q20="N",'9a+c+n'!M20,0))</f>
        <v>0</v>
      </c>
      <c r="N20" s="119">
        <f>IF($C$4="Neattiecināmās izmaksas",IF('9a+c+n'!$Q20="N",'9a+c+n'!N20,0))</f>
        <v>0</v>
      </c>
      <c r="O20" s="119">
        <f>IF($C$4="Neattiecināmās izmaksas",IF('9a+c+n'!$Q20="N",'9a+c+n'!O20,0))</f>
        <v>0</v>
      </c>
      <c r="P20" s="120">
        <f>IF($C$4="Neattiecināmās izmaksas",IF('9a+c+n'!$Q20="N",'9a+c+n'!P20,0))</f>
        <v>0</v>
      </c>
    </row>
    <row r="21" spans="1:16" x14ac:dyDescent="0.2">
      <c r="A21" s="51">
        <f>IF(P21=0,0,IF(COUNTBLANK(P21)=1,0,COUNTA($P$14:P21)))</f>
        <v>0</v>
      </c>
      <c r="B21" s="24">
        <f>IF($C$4="Neattiecināmās izmaksas",IF('9a+c+n'!$Q21="N",'9a+c+n'!B21,0))</f>
        <v>0</v>
      </c>
      <c r="C21" s="24">
        <f>IF($C$4="Neattiecināmās izmaksas",IF('9a+c+n'!$Q21="N",'9a+c+n'!C21,0))</f>
        <v>0</v>
      </c>
      <c r="D21" s="24">
        <f>IF($C$4="Neattiecināmās izmaksas",IF('9a+c+n'!$Q21="N",'9a+c+n'!D21,0))</f>
        <v>0</v>
      </c>
      <c r="E21" s="46"/>
      <c r="F21" s="65"/>
      <c r="G21" s="119"/>
      <c r="H21" s="119">
        <f>IF($C$4="Neattiecināmās izmaksas",IF('9a+c+n'!$Q21="N",'9a+c+n'!H21,0))</f>
        <v>0</v>
      </c>
      <c r="I21" s="119"/>
      <c r="J21" s="119"/>
      <c r="K21" s="120">
        <f>IF($C$4="Neattiecināmās izmaksas",IF('9a+c+n'!$Q21="N",'9a+c+n'!K21,0))</f>
        <v>0</v>
      </c>
      <c r="L21" s="82">
        <f>IF($C$4="Neattiecināmās izmaksas",IF('9a+c+n'!$Q21="N",'9a+c+n'!L21,0))</f>
        <v>0</v>
      </c>
      <c r="M21" s="119">
        <f>IF($C$4="Neattiecināmās izmaksas",IF('9a+c+n'!$Q21="N",'9a+c+n'!M21,0))</f>
        <v>0</v>
      </c>
      <c r="N21" s="119">
        <f>IF($C$4="Neattiecināmās izmaksas",IF('9a+c+n'!$Q21="N",'9a+c+n'!N21,0))</f>
        <v>0</v>
      </c>
      <c r="O21" s="119">
        <f>IF($C$4="Neattiecināmās izmaksas",IF('9a+c+n'!$Q21="N",'9a+c+n'!O21,0))</f>
        <v>0</v>
      </c>
      <c r="P21" s="120">
        <f>IF($C$4="Neattiecināmās izmaksas",IF('9a+c+n'!$Q21="N",'9a+c+n'!P21,0))</f>
        <v>0</v>
      </c>
    </row>
    <row r="22" spans="1:16" x14ac:dyDescent="0.2">
      <c r="A22" s="51">
        <f>IF(P22=0,0,IF(COUNTBLANK(P22)=1,0,COUNTA($P$14:P22)))</f>
        <v>0</v>
      </c>
      <c r="B22" s="24">
        <f>IF($C$4="Neattiecināmās izmaksas",IF('9a+c+n'!$Q22="N",'9a+c+n'!B22,0))</f>
        <v>0</v>
      </c>
      <c r="C22" s="24">
        <f>IF($C$4="Neattiecināmās izmaksas",IF('9a+c+n'!$Q22="N",'9a+c+n'!C22,0))</f>
        <v>0</v>
      </c>
      <c r="D22" s="24">
        <f>IF($C$4="Neattiecināmās izmaksas",IF('9a+c+n'!$Q22="N",'9a+c+n'!D22,0))</f>
        <v>0</v>
      </c>
      <c r="E22" s="46"/>
      <c r="F22" s="65"/>
      <c r="G22" s="119"/>
      <c r="H22" s="119">
        <f>IF($C$4="Neattiecināmās izmaksas",IF('9a+c+n'!$Q22="N",'9a+c+n'!H22,0))</f>
        <v>0</v>
      </c>
      <c r="I22" s="119"/>
      <c r="J22" s="119"/>
      <c r="K22" s="120">
        <f>IF($C$4="Neattiecināmās izmaksas",IF('9a+c+n'!$Q22="N",'9a+c+n'!K22,0))</f>
        <v>0</v>
      </c>
      <c r="L22" s="82">
        <f>IF($C$4="Neattiecināmās izmaksas",IF('9a+c+n'!$Q22="N",'9a+c+n'!L22,0))</f>
        <v>0</v>
      </c>
      <c r="M22" s="119">
        <f>IF($C$4="Neattiecināmās izmaksas",IF('9a+c+n'!$Q22="N",'9a+c+n'!M22,0))</f>
        <v>0</v>
      </c>
      <c r="N22" s="119">
        <f>IF($C$4="Neattiecināmās izmaksas",IF('9a+c+n'!$Q22="N",'9a+c+n'!N22,0))</f>
        <v>0</v>
      </c>
      <c r="O22" s="119">
        <f>IF($C$4="Neattiecināmās izmaksas",IF('9a+c+n'!$Q22="N",'9a+c+n'!O22,0))</f>
        <v>0</v>
      </c>
      <c r="P22" s="120">
        <f>IF($C$4="Neattiecināmās izmaksas",IF('9a+c+n'!$Q22="N",'9a+c+n'!P22,0))</f>
        <v>0</v>
      </c>
    </row>
    <row r="23" spans="1:16" x14ac:dyDescent="0.2">
      <c r="A23" s="51">
        <f>IF(P23=0,0,IF(COUNTBLANK(P23)=1,0,COUNTA($P$14:P23)))</f>
        <v>0</v>
      </c>
      <c r="B23" s="24">
        <f>IF($C$4="Neattiecināmās izmaksas",IF('9a+c+n'!$Q23="N",'9a+c+n'!B23,0))</f>
        <v>0</v>
      </c>
      <c r="C23" s="24">
        <f>IF($C$4="Neattiecināmās izmaksas",IF('9a+c+n'!$Q23="N",'9a+c+n'!C23,0))</f>
        <v>0</v>
      </c>
      <c r="D23" s="24">
        <f>IF($C$4="Neattiecināmās izmaksas",IF('9a+c+n'!$Q23="N",'9a+c+n'!D23,0))</f>
        <v>0</v>
      </c>
      <c r="E23" s="46"/>
      <c r="F23" s="65"/>
      <c r="G23" s="119"/>
      <c r="H23" s="119">
        <f>IF($C$4="Neattiecināmās izmaksas",IF('9a+c+n'!$Q23="N",'9a+c+n'!H23,0))</f>
        <v>0</v>
      </c>
      <c r="I23" s="119"/>
      <c r="J23" s="119"/>
      <c r="K23" s="120">
        <f>IF($C$4="Neattiecināmās izmaksas",IF('9a+c+n'!$Q23="N",'9a+c+n'!K23,0))</f>
        <v>0</v>
      </c>
      <c r="L23" s="82">
        <f>IF($C$4="Neattiecināmās izmaksas",IF('9a+c+n'!$Q23="N",'9a+c+n'!L23,0))</f>
        <v>0</v>
      </c>
      <c r="M23" s="119">
        <f>IF($C$4="Neattiecināmās izmaksas",IF('9a+c+n'!$Q23="N",'9a+c+n'!M23,0))</f>
        <v>0</v>
      </c>
      <c r="N23" s="119">
        <f>IF($C$4="Neattiecināmās izmaksas",IF('9a+c+n'!$Q23="N",'9a+c+n'!N23,0))</f>
        <v>0</v>
      </c>
      <c r="O23" s="119">
        <f>IF($C$4="Neattiecināmās izmaksas",IF('9a+c+n'!$Q23="N",'9a+c+n'!O23,0))</f>
        <v>0</v>
      </c>
      <c r="P23" s="120">
        <f>IF($C$4="Neattiecināmās izmaksas",IF('9a+c+n'!$Q23="N",'9a+c+n'!P23,0))</f>
        <v>0</v>
      </c>
    </row>
    <row r="24" spans="1:16" x14ac:dyDescent="0.2">
      <c r="A24" s="51">
        <f>IF(P24=0,0,IF(COUNTBLANK(P24)=1,0,COUNTA($P$14:P24)))</f>
        <v>0</v>
      </c>
      <c r="B24" s="24">
        <f>IF($C$4="Neattiecināmās izmaksas",IF('9a+c+n'!$Q24="N",'9a+c+n'!B24,0))</f>
        <v>0</v>
      </c>
      <c r="C24" s="24">
        <f>IF($C$4="Neattiecināmās izmaksas",IF('9a+c+n'!$Q24="N",'9a+c+n'!C24,0))</f>
        <v>0</v>
      </c>
      <c r="D24" s="24">
        <f>IF($C$4="Neattiecināmās izmaksas",IF('9a+c+n'!$Q24="N",'9a+c+n'!D24,0))</f>
        <v>0</v>
      </c>
      <c r="E24" s="46"/>
      <c r="F24" s="65"/>
      <c r="G24" s="119"/>
      <c r="H24" s="119">
        <f>IF($C$4="Neattiecināmās izmaksas",IF('9a+c+n'!$Q24="N",'9a+c+n'!H24,0))</f>
        <v>0</v>
      </c>
      <c r="I24" s="119"/>
      <c r="J24" s="119"/>
      <c r="K24" s="120">
        <f>IF($C$4="Neattiecināmās izmaksas",IF('9a+c+n'!$Q24="N",'9a+c+n'!K24,0))</f>
        <v>0</v>
      </c>
      <c r="L24" s="82">
        <f>IF($C$4="Neattiecināmās izmaksas",IF('9a+c+n'!$Q24="N",'9a+c+n'!L24,0))</f>
        <v>0</v>
      </c>
      <c r="M24" s="119">
        <f>IF($C$4="Neattiecināmās izmaksas",IF('9a+c+n'!$Q24="N",'9a+c+n'!M24,0))</f>
        <v>0</v>
      </c>
      <c r="N24" s="119">
        <f>IF($C$4="Neattiecināmās izmaksas",IF('9a+c+n'!$Q24="N",'9a+c+n'!N24,0))</f>
        <v>0</v>
      </c>
      <c r="O24" s="119">
        <f>IF($C$4="Neattiecināmās izmaksas",IF('9a+c+n'!$Q24="N",'9a+c+n'!O24,0))</f>
        <v>0</v>
      </c>
      <c r="P24" s="120">
        <f>IF($C$4="Neattiecināmās izmaksas",IF('9a+c+n'!$Q24="N",'9a+c+n'!P24,0))</f>
        <v>0</v>
      </c>
    </row>
    <row r="25" spans="1:16" x14ac:dyDescent="0.2">
      <c r="A25" s="51">
        <f>IF(P25=0,0,IF(COUNTBLANK(P25)=1,0,COUNTA($P$14:P25)))</f>
        <v>0</v>
      </c>
      <c r="B25" s="24">
        <f>IF($C$4="Neattiecināmās izmaksas",IF('9a+c+n'!$Q25="N",'9a+c+n'!B25,0))</f>
        <v>0</v>
      </c>
      <c r="C25" s="24">
        <f>IF($C$4="Neattiecināmās izmaksas",IF('9a+c+n'!$Q25="N",'9a+c+n'!C25,0))</f>
        <v>0</v>
      </c>
      <c r="D25" s="24">
        <f>IF($C$4="Neattiecināmās izmaksas",IF('9a+c+n'!$Q25="N",'9a+c+n'!D25,0))</f>
        <v>0</v>
      </c>
      <c r="E25" s="46"/>
      <c r="F25" s="65"/>
      <c r="G25" s="119"/>
      <c r="H25" s="119">
        <f>IF($C$4="Neattiecināmās izmaksas",IF('9a+c+n'!$Q25="N",'9a+c+n'!H25,0))</f>
        <v>0</v>
      </c>
      <c r="I25" s="119"/>
      <c r="J25" s="119"/>
      <c r="K25" s="120">
        <f>IF($C$4="Neattiecināmās izmaksas",IF('9a+c+n'!$Q25="N",'9a+c+n'!K25,0))</f>
        <v>0</v>
      </c>
      <c r="L25" s="82">
        <f>IF($C$4="Neattiecināmās izmaksas",IF('9a+c+n'!$Q25="N",'9a+c+n'!L25,0))</f>
        <v>0</v>
      </c>
      <c r="M25" s="119">
        <f>IF($C$4="Neattiecināmās izmaksas",IF('9a+c+n'!$Q25="N",'9a+c+n'!M25,0))</f>
        <v>0</v>
      </c>
      <c r="N25" s="119">
        <f>IF($C$4="Neattiecināmās izmaksas",IF('9a+c+n'!$Q25="N",'9a+c+n'!N25,0))</f>
        <v>0</v>
      </c>
      <c r="O25" s="119">
        <f>IF($C$4="Neattiecināmās izmaksas",IF('9a+c+n'!$Q25="N",'9a+c+n'!O25,0))</f>
        <v>0</v>
      </c>
      <c r="P25" s="120">
        <f>IF($C$4="Neattiecināmās izmaksas",IF('9a+c+n'!$Q25="N",'9a+c+n'!P25,0))</f>
        <v>0</v>
      </c>
    </row>
    <row r="26" spans="1:16" x14ac:dyDescent="0.2">
      <c r="A26" s="51">
        <f>IF(P26=0,0,IF(COUNTBLANK(P26)=1,0,COUNTA($P$14:P26)))</f>
        <v>0</v>
      </c>
      <c r="B26" s="24">
        <f>IF($C$4="Neattiecināmās izmaksas",IF('9a+c+n'!$Q26="N",'9a+c+n'!B26,0))</f>
        <v>0</v>
      </c>
      <c r="C26" s="24">
        <f>IF($C$4="Neattiecināmās izmaksas",IF('9a+c+n'!$Q26="N",'9a+c+n'!C26,0))</f>
        <v>0</v>
      </c>
      <c r="D26" s="24">
        <f>IF($C$4="Neattiecināmās izmaksas",IF('9a+c+n'!$Q26="N",'9a+c+n'!D26,0))</f>
        <v>0</v>
      </c>
      <c r="E26" s="46"/>
      <c r="F26" s="65"/>
      <c r="G26" s="119"/>
      <c r="H26" s="119">
        <f>IF($C$4="Neattiecināmās izmaksas",IF('9a+c+n'!$Q26="N",'9a+c+n'!H26,0))</f>
        <v>0</v>
      </c>
      <c r="I26" s="119"/>
      <c r="J26" s="119"/>
      <c r="K26" s="120">
        <f>IF($C$4="Neattiecināmās izmaksas",IF('9a+c+n'!$Q26="N",'9a+c+n'!K26,0))</f>
        <v>0</v>
      </c>
      <c r="L26" s="82">
        <f>IF($C$4="Neattiecināmās izmaksas",IF('9a+c+n'!$Q26="N",'9a+c+n'!L26,0))</f>
        <v>0</v>
      </c>
      <c r="M26" s="119">
        <f>IF($C$4="Neattiecināmās izmaksas",IF('9a+c+n'!$Q26="N",'9a+c+n'!M26,0))</f>
        <v>0</v>
      </c>
      <c r="N26" s="119">
        <f>IF($C$4="Neattiecināmās izmaksas",IF('9a+c+n'!$Q26="N",'9a+c+n'!N26,0))</f>
        <v>0</v>
      </c>
      <c r="O26" s="119">
        <f>IF($C$4="Neattiecināmās izmaksas",IF('9a+c+n'!$Q26="N",'9a+c+n'!O26,0))</f>
        <v>0</v>
      </c>
      <c r="P26" s="120">
        <f>IF($C$4="Neattiecināmās izmaksas",IF('9a+c+n'!$Q26="N",'9a+c+n'!P26,0))</f>
        <v>0</v>
      </c>
    </row>
    <row r="27" spans="1:16" x14ac:dyDescent="0.2">
      <c r="A27" s="51">
        <f>IF(P27=0,0,IF(COUNTBLANK(P27)=1,0,COUNTA($P$14:P27)))</f>
        <v>0</v>
      </c>
      <c r="B27" s="24">
        <f>IF($C$4="Neattiecināmās izmaksas",IF('9a+c+n'!$Q27="N",'9a+c+n'!B27,0))</f>
        <v>0</v>
      </c>
      <c r="C27" s="24">
        <f>IF($C$4="Neattiecināmās izmaksas",IF('9a+c+n'!$Q27="N",'9a+c+n'!C27,0))</f>
        <v>0</v>
      </c>
      <c r="D27" s="24">
        <f>IF($C$4="Neattiecināmās izmaksas",IF('9a+c+n'!$Q27="N",'9a+c+n'!D27,0))</f>
        <v>0</v>
      </c>
      <c r="E27" s="46"/>
      <c r="F27" s="65"/>
      <c r="G27" s="119"/>
      <c r="H27" s="119">
        <f>IF($C$4="Neattiecināmās izmaksas",IF('9a+c+n'!$Q27="N",'9a+c+n'!H27,0))</f>
        <v>0</v>
      </c>
      <c r="I27" s="119"/>
      <c r="J27" s="119"/>
      <c r="K27" s="120">
        <f>IF($C$4="Neattiecināmās izmaksas",IF('9a+c+n'!$Q27="N",'9a+c+n'!K27,0))</f>
        <v>0</v>
      </c>
      <c r="L27" s="82">
        <f>IF($C$4="Neattiecināmās izmaksas",IF('9a+c+n'!$Q27="N",'9a+c+n'!L27,0))</f>
        <v>0</v>
      </c>
      <c r="M27" s="119">
        <f>IF($C$4="Neattiecināmās izmaksas",IF('9a+c+n'!$Q27="N",'9a+c+n'!M27,0))</f>
        <v>0</v>
      </c>
      <c r="N27" s="119">
        <f>IF($C$4="Neattiecināmās izmaksas",IF('9a+c+n'!$Q27="N",'9a+c+n'!N27,0))</f>
        <v>0</v>
      </c>
      <c r="O27" s="119">
        <f>IF($C$4="Neattiecināmās izmaksas",IF('9a+c+n'!$Q27="N",'9a+c+n'!O27,0))</f>
        <v>0</v>
      </c>
      <c r="P27" s="120">
        <f>IF($C$4="Neattiecināmās izmaksas",IF('9a+c+n'!$Q27="N",'9a+c+n'!P27,0))</f>
        <v>0</v>
      </c>
    </row>
    <row r="28" spans="1:16" x14ac:dyDescent="0.2">
      <c r="A28" s="51">
        <f>IF(P28=0,0,IF(COUNTBLANK(P28)=1,0,COUNTA($P$14:P28)))</f>
        <v>0</v>
      </c>
      <c r="B28" s="24">
        <f>IF($C$4="Neattiecināmās izmaksas",IF('9a+c+n'!$Q28="N",'9a+c+n'!B28,0))</f>
        <v>0</v>
      </c>
      <c r="C28" s="24">
        <f>IF($C$4="Neattiecināmās izmaksas",IF('9a+c+n'!$Q28="N",'9a+c+n'!C28,0))</f>
        <v>0</v>
      </c>
      <c r="D28" s="24">
        <f>IF($C$4="Neattiecināmās izmaksas",IF('9a+c+n'!$Q28="N",'9a+c+n'!D28,0))</f>
        <v>0</v>
      </c>
      <c r="E28" s="46"/>
      <c r="F28" s="65"/>
      <c r="G28" s="119"/>
      <c r="H28" s="119">
        <f>IF($C$4="Neattiecināmās izmaksas",IF('9a+c+n'!$Q28="N",'9a+c+n'!H28,0))</f>
        <v>0</v>
      </c>
      <c r="I28" s="119"/>
      <c r="J28" s="119"/>
      <c r="K28" s="120">
        <f>IF($C$4="Neattiecināmās izmaksas",IF('9a+c+n'!$Q28="N",'9a+c+n'!K28,0))</f>
        <v>0</v>
      </c>
      <c r="L28" s="82">
        <f>IF($C$4="Neattiecināmās izmaksas",IF('9a+c+n'!$Q28="N",'9a+c+n'!L28,0))</f>
        <v>0</v>
      </c>
      <c r="M28" s="119">
        <f>IF($C$4="Neattiecināmās izmaksas",IF('9a+c+n'!$Q28="N",'9a+c+n'!M28,0))</f>
        <v>0</v>
      </c>
      <c r="N28" s="119">
        <f>IF($C$4="Neattiecināmās izmaksas",IF('9a+c+n'!$Q28="N",'9a+c+n'!N28,0))</f>
        <v>0</v>
      </c>
      <c r="O28" s="119">
        <f>IF($C$4="Neattiecināmās izmaksas",IF('9a+c+n'!$Q28="N",'9a+c+n'!O28,0))</f>
        <v>0</v>
      </c>
      <c r="P28" s="120">
        <f>IF($C$4="Neattiecināmās izmaksas",IF('9a+c+n'!$Q28="N",'9a+c+n'!P28,0))</f>
        <v>0</v>
      </c>
    </row>
    <row r="29" spans="1:16" x14ac:dyDescent="0.2">
      <c r="A29" s="51">
        <f>IF(P29=0,0,IF(COUNTBLANK(P29)=1,0,COUNTA($P$14:P29)))</f>
        <v>0</v>
      </c>
      <c r="B29" s="24">
        <f>IF($C$4="Neattiecināmās izmaksas",IF('9a+c+n'!$Q29="N",'9a+c+n'!B29,0))</f>
        <v>0</v>
      </c>
      <c r="C29" s="24">
        <f>IF($C$4="Neattiecināmās izmaksas",IF('9a+c+n'!$Q29="N",'9a+c+n'!C29,0))</f>
        <v>0</v>
      </c>
      <c r="D29" s="24">
        <f>IF($C$4="Neattiecināmās izmaksas",IF('9a+c+n'!$Q29="N",'9a+c+n'!D29,0))</f>
        <v>0</v>
      </c>
      <c r="E29" s="46"/>
      <c r="F29" s="65"/>
      <c r="G29" s="119"/>
      <c r="H29" s="119">
        <f>IF($C$4="Neattiecināmās izmaksas",IF('9a+c+n'!$Q29="N",'9a+c+n'!H29,0))</f>
        <v>0</v>
      </c>
      <c r="I29" s="119"/>
      <c r="J29" s="119"/>
      <c r="K29" s="120">
        <f>IF($C$4="Neattiecināmās izmaksas",IF('9a+c+n'!$Q29="N",'9a+c+n'!K29,0))</f>
        <v>0</v>
      </c>
      <c r="L29" s="82">
        <f>IF($C$4="Neattiecināmās izmaksas",IF('9a+c+n'!$Q29="N",'9a+c+n'!L29,0))</f>
        <v>0</v>
      </c>
      <c r="M29" s="119">
        <f>IF($C$4="Neattiecināmās izmaksas",IF('9a+c+n'!$Q29="N",'9a+c+n'!M29,0))</f>
        <v>0</v>
      </c>
      <c r="N29" s="119">
        <f>IF($C$4="Neattiecināmās izmaksas",IF('9a+c+n'!$Q29="N",'9a+c+n'!N29,0))</f>
        <v>0</v>
      </c>
      <c r="O29" s="119">
        <f>IF($C$4="Neattiecināmās izmaksas",IF('9a+c+n'!$Q29="N",'9a+c+n'!O29,0))</f>
        <v>0</v>
      </c>
      <c r="P29" s="120">
        <f>IF($C$4="Neattiecināmās izmaksas",IF('9a+c+n'!$Q29="N",'9a+c+n'!P29,0))</f>
        <v>0</v>
      </c>
    </row>
    <row r="30" spans="1:16" x14ac:dyDescent="0.2">
      <c r="A30" s="51">
        <f>IF(P30=0,0,IF(COUNTBLANK(P30)=1,0,COUNTA($P$14:P30)))</f>
        <v>0</v>
      </c>
      <c r="B30" s="24">
        <f>IF($C$4="Neattiecināmās izmaksas",IF('9a+c+n'!$Q30="N",'9a+c+n'!B30,0))</f>
        <v>0</v>
      </c>
      <c r="C30" s="24">
        <f>IF($C$4="Neattiecināmās izmaksas",IF('9a+c+n'!$Q30="N",'9a+c+n'!C30,0))</f>
        <v>0</v>
      </c>
      <c r="D30" s="24">
        <f>IF($C$4="Neattiecināmās izmaksas",IF('9a+c+n'!$Q30="N",'9a+c+n'!D30,0))</f>
        <v>0</v>
      </c>
      <c r="E30" s="46"/>
      <c r="F30" s="65"/>
      <c r="G30" s="119"/>
      <c r="H30" s="119">
        <f>IF($C$4="Neattiecināmās izmaksas",IF('9a+c+n'!$Q30="N",'9a+c+n'!H30,0))</f>
        <v>0</v>
      </c>
      <c r="I30" s="119"/>
      <c r="J30" s="119"/>
      <c r="K30" s="120">
        <f>IF($C$4="Neattiecināmās izmaksas",IF('9a+c+n'!$Q30="N",'9a+c+n'!K30,0))</f>
        <v>0</v>
      </c>
      <c r="L30" s="82">
        <f>IF($C$4="Neattiecināmās izmaksas",IF('9a+c+n'!$Q30="N",'9a+c+n'!L30,0))</f>
        <v>0</v>
      </c>
      <c r="M30" s="119">
        <f>IF($C$4="Neattiecināmās izmaksas",IF('9a+c+n'!$Q30="N",'9a+c+n'!M30,0))</f>
        <v>0</v>
      </c>
      <c r="N30" s="119">
        <f>IF($C$4="Neattiecināmās izmaksas",IF('9a+c+n'!$Q30="N",'9a+c+n'!N30,0))</f>
        <v>0</v>
      </c>
      <c r="O30" s="119">
        <f>IF($C$4="Neattiecināmās izmaksas",IF('9a+c+n'!$Q30="N",'9a+c+n'!O30,0))</f>
        <v>0</v>
      </c>
      <c r="P30" s="120">
        <f>IF($C$4="Neattiecināmās izmaksas",IF('9a+c+n'!$Q30="N",'9a+c+n'!P30,0))</f>
        <v>0</v>
      </c>
    </row>
    <row r="31" spans="1:16" x14ac:dyDescent="0.2">
      <c r="A31" s="51">
        <f>IF(P31=0,0,IF(COUNTBLANK(P31)=1,0,COUNTA($P$14:P31)))</f>
        <v>0</v>
      </c>
      <c r="B31" s="24">
        <f>IF($C$4="Neattiecināmās izmaksas",IF('9a+c+n'!$Q31="N",'9a+c+n'!B31,0))</f>
        <v>0</v>
      </c>
      <c r="C31" s="24">
        <f>IF($C$4="Neattiecināmās izmaksas",IF('9a+c+n'!$Q31="N",'9a+c+n'!C31,0))</f>
        <v>0</v>
      </c>
      <c r="D31" s="24">
        <f>IF($C$4="Neattiecināmās izmaksas",IF('9a+c+n'!$Q31="N",'9a+c+n'!D31,0))</f>
        <v>0</v>
      </c>
      <c r="E31" s="46"/>
      <c r="F31" s="65"/>
      <c r="G31" s="119"/>
      <c r="H31" s="119">
        <f>IF($C$4="Neattiecināmās izmaksas",IF('9a+c+n'!$Q31="N",'9a+c+n'!H31,0))</f>
        <v>0</v>
      </c>
      <c r="I31" s="119"/>
      <c r="J31" s="119"/>
      <c r="K31" s="120">
        <f>IF($C$4="Neattiecināmās izmaksas",IF('9a+c+n'!$Q31="N",'9a+c+n'!K31,0))</f>
        <v>0</v>
      </c>
      <c r="L31" s="82">
        <f>IF($C$4="Neattiecināmās izmaksas",IF('9a+c+n'!$Q31="N",'9a+c+n'!L31,0))</f>
        <v>0</v>
      </c>
      <c r="M31" s="119">
        <f>IF($C$4="Neattiecināmās izmaksas",IF('9a+c+n'!$Q31="N",'9a+c+n'!M31,0))</f>
        <v>0</v>
      </c>
      <c r="N31" s="119">
        <f>IF($C$4="Neattiecināmās izmaksas",IF('9a+c+n'!$Q31="N",'9a+c+n'!N31,0))</f>
        <v>0</v>
      </c>
      <c r="O31" s="119">
        <f>IF($C$4="Neattiecināmās izmaksas",IF('9a+c+n'!$Q31="N",'9a+c+n'!O31,0))</f>
        <v>0</v>
      </c>
      <c r="P31" s="120">
        <f>IF($C$4="Neattiecināmās izmaksas",IF('9a+c+n'!$Q31="N",'9a+c+n'!P31,0))</f>
        <v>0</v>
      </c>
    </row>
    <row r="32" spans="1:16" x14ac:dyDescent="0.2">
      <c r="A32" s="51">
        <f>IF(P32=0,0,IF(COUNTBLANK(P32)=1,0,COUNTA($P$14:P32)))</f>
        <v>0</v>
      </c>
      <c r="B32" s="24">
        <f>IF($C$4="Neattiecināmās izmaksas",IF('9a+c+n'!$Q32="N",'9a+c+n'!B32,0))</f>
        <v>0</v>
      </c>
      <c r="C32" s="24">
        <f>IF($C$4="Neattiecināmās izmaksas",IF('9a+c+n'!$Q32="N",'9a+c+n'!C32,0))</f>
        <v>0</v>
      </c>
      <c r="D32" s="24">
        <f>IF($C$4="Neattiecināmās izmaksas",IF('9a+c+n'!$Q32="N",'9a+c+n'!D32,0))</f>
        <v>0</v>
      </c>
      <c r="E32" s="46"/>
      <c r="F32" s="65"/>
      <c r="G32" s="119"/>
      <c r="H32" s="119">
        <f>IF($C$4="Neattiecināmās izmaksas",IF('9a+c+n'!$Q32="N",'9a+c+n'!H32,0))</f>
        <v>0</v>
      </c>
      <c r="I32" s="119"/>
      <c r="J32" s="119"/>
      <c r="K32" s="120">
        <f>IF($C$4="Neattiecināmās izmaksas",IF('9a+c+n'!$Q32="N",'9a+c+n'!K32,0))</f>
        <v>0</v>
      </c>
      <c r="L32" s="82">
        <f>IF($C$4="Neattiecināmās izmaksas",IF('9a+c+n'!$Q32="N",'9a+c+n'!L32,0))</f>
        <v>0</v>
      </c>
      <c r="M32" s="119">
        <f>IF($C$4="Neattiecināmās izmaksas",IF('9a+c+n'!$Q32="N",'9a+c+n'!M32,0))</f>
        <v>0</v>
      </c>
      <c r="N32" s="119">
        <f>IF($C$4="Neattiecināmās izmaksas",IF('9a+c+n'!$Q32="N",'9a+c+n'!N32,0))</f>
        <v>0</v>
      </c>
      <c r="O32" s="119">
        <f>IF($C$4="Neattiecināmās izmaksas",IF('9a+c+n'!$Q32="N",'9a+c+n'!O32,0))</f>
        <v>0</v>
      </c>
      <c r="P32" s="120">
        <f>IF($C$4="Neattiecināmās izmaksas",IF('9a+c+n'!$Q32="N",'9a+c+n'!P32,0))</f>
        <v>0</v>
      </c>
    </row>
    <row r="33" spans="1:16" x14ac:dyDescent="0.2">
      <c r="A33" s="51">
        <f>IF(P33=0,0,IF(COUNTBLANK(P33)=1,0,COUNTA($P$14:P33)))</f>
        <v>0</v>
      </c>
      <c r="B33" s="24">
        <f>IF($C$4="Neattiecināmās izmaksas",IF('9a+c+n'!$Q33="N",'9a+c+n'!B33,0))</f>
        <v>0</v>
      </c>
      <c r="C33" s="24">
        <f>IF($C$4="Neattiecināmās izmaksas",IF('9a+c+n'!$Q33="N",'9a+c+n'!C33,0))</f>
        <v>0</v>
      </c>
      <c r="D33" s="24">
        <f>IF($C$4="Neattiecināmās izmaksas",IF('9a+c+n'!$Q33="N",'9a+c+n'!D33,0))</f>
        <v>0</v>
      </c>
      <c r="E33" s="46"/>
      <c r="F33" s="65"/>
      <c r="G33" s="119"/>
      <c r="H33" s="119">
        <f>IF($C$4="Neattiecināmās izmaksas",IF('9a+c+n'!$Q33="N",'9a+c+n'!H33,0))</f>
        <v>0</v>
      </c>
      <c r="I33" s="119"/>
      <c r="J33" s="119"/>
      <c r="K33" s="120">
        <f>IF($C$4="Neattiecināmās izmaksas",IF('9a+c+n'!$Q33="N",'9a+c+n'!K33,0))</f>
        <v>0</v>
      </c>
      <c r="L33" s="82">
        <f>IF($C$4="Neattiecināmās izmaksas",IF('9a+c+n'!$Q33="N",'9a+c+n'!L33,0))</f>
        <v>0</v>
      </c>
      <c r="M33" s="119">
        <f>IF($C$4="Neattiecināmās izmaksas",IF('9a+c+n'!$Q33="N",'9a+c+n'!M33,0))</f>
        <v>0</v>
      </c>
      <c r="N33" s="119">
        <f>IF($C$4="Neattiecināmās izmaksas",IF('9a+c+n'!$Q33="N",'9a+c+n'!N33,0))</f>
        <v>0</v>
      </c>
      <c r="O33" s="119">
        <f>IF($C$4="Neattiecināmās izmaksas",IF('9a+c+n'!$Q33="N",'9a+c+n'!O33,0))</f>
        <v>0</v>
      </c>
      <c r="P33" s="120">
        <f>IF($C$4="Neattiecināmās izmaksas",IF('9a+c+n'!$Q33="N",'9a+c+n'!P33,0))</f>
        <v>0</v>
      </c>
    </row>
    <row r="34" spans="1:16" x14ac:dyDescent="0.2">
      <c r="A34" s="51">
        <f>IF(P34=0,0,IF(COUNTBLANK(P34)=1,0,COUNTA($P$14:P34)))</f>
        <v>0</v>
      </c>
      <c r="B34" s="24">
        <f>IF($C$4="Neattiecināmās izmaksas",IF('9a+c+n'!$Q34="N",'9a+c+n'!B34,0))</f>
        <v>0</v>
      </c>
      <c r="C34" s="24">
        <f>IF($C$4="Neattiecināmās izmaksas",IF('9a+c+n'!$Q34="N",'9a+c+n'!C34,0))</f>
        <v>0</v>
      </c>
      <c r="D34" s="24">
        <f>IF($C$4="Neattiecināmās izmaksas",IF('9a+c+n'!$Q34="N",'9a+c+n'!D34,0))</f>
        <v>0</v>
      </c>
      <c r="E34" s="46"/>
      <c r="F34" s="65"/>
      <c r="G34" s="119"/>
      <c r="H34" s="119">
        <f>IF($C$4="Neattiecināmās izmaksas",IF('9a+c+n'!$Q34="N",'9a+c+n'!H34,0))</f>
        <v>0</v>
      </c>
      <c r="I34" s="119"/>
      <c r="J34" s="119"/>
      <c r="K34" s="120">
        <f>IF($C$4="Neattiecināmās izmaksas",IF('9a+c+n'!$Q34="N",'9a+c+n'!K34,0))</f>
        <v>0</v>
      </c>
      <c r="L34" s="82">
        <f>IF($C$4="Neattiecināmās izmaksas",IF('9a+c+n'!$Q34="N",'9a+c+n'!L34,0))</f>
        <v>0</v>
      </c>
      <c r="M34" s="119">
        <f>IF($C$4="Neattiecināmās izmaksas",IF('9a+c+n'!$Q34="N",'9a+c+n'!M34,0))</f>
        <v>0</v>
      </c>
      <c r="N34" s="119">
        <f>IF($C$4="Neattiecināmās izmaksas",IF('9a+c+n'!$Q34="N",'9a+c+n'!N34,0))</f>
        <v>0</v>
      </c>
      <c r="O34" s="119">
        <f>IF($C$4="Neattiecināmās izmaksas",IF('9a+c+n'!$Q34="N",'9a+c+n'!O34,0))</f>
        <v>0</v>
      </c>
      <c r="P34" s="120">
        <f>IF($C$4="Neattiecināmās izmaksas",IF('9a+c+n'!$Q34="N",'9a+c+n'!P34,0))</f>
        <v>0</v>
      </c>
    </row>
    <row r="35" spans="1:16" x14ac:dyDescent="0.2">
      <c r="A35" s="51">
        <f>IF(P35=0,0,IF(COUNTBLANK(P35)=1,0,COUNTA($P$14:P35)))</f>
        <v>0</v>
      </c>
      <c r="B35" s="24">
        <f>IF($C$4="Neattiecināmās izmaksas",IF('9a+c+n'!$Q35="N",'9a+c+n'!B35,0))</f>
        <v>0</v>
      </c>
      <c r="C35" s="24">
        <f>IF($C$4="Neattiecināmās izmaksas",IF('9a+c+n'!$Q35="N",'9a+c+n'!C35,0))</f>
        <v>0</v>
      </c>
      <c r="D35" s="24">
        <f>IF($C$4="Neattiecināmās izmaksas",IF('9a+c+n'!$Q35="N",'9a+c+n'!D35,0))</f>
        <v>0</v>
      </c>
      <c r="E35" s="46"/>
      <c r="F35" s="65"/>
      <c r="G35" s="119"/>
      <c r="H35" s="119">
        <f>IF($C$4="Neattiecināmās izmaksas",IF('9a+c+n'!$Q35="N",'9a+c+n'!H35,0))</f>
        <v>0</v>
      </c>
      <c r="I35" s="119"/>
      <c r="J35" s="119"/>
      <c r="K35" s="120">
        <f>IF($C$4="Neattiecināmās izmaksas",IF('9a+c+n'!$Q35="N",'9a+c+n'!K35,0))</f>
        <v>0</v>
      </c>
      <c r="L35" s="82">
        <f>IF($C$4="Neattiecināmās izmaksas",IF('9a+c+n'!$Q35="N",'9a+c+n'!L35,0))</f>
        <v>0</v>
      </c>
      <c r="M35" s="119">
        <f>IF($C$4="Neattiecināmās izmaksas",IF('9a+c+n'!$Q35="N",'9a+c+n'!M35,0))</f>
        <v>0</v>
      </c>
      <c r="N35" s="119">
        <f>IF($C$4="Neattiecināmās izmaksas",IF('9a+c+n'!$Q35="N",'9a+c+n'!N35,0))</f>
        <v>0</v>
      </c>
      <c r="O35" s="119">
        <f>IF($C$4="Neattiecināmās izmaksas",IF('9a+c+n'!$Q35="N",'9a+c+n'!O35,0))</f>
        <v>0</v>
      </c>
      <c r="P35" s="120">
        <f>IF($C$4="Neattiecināmās izmaksas",IF('9a+c+n'!$Q35="N",'9a+c+n'!P35,0))</f>
        <v>0</v>
      </c>
    </row>
    <row r="36" spans="1:16" x14ac:dyDescent="0.2">
      <c r="A36" s="51">
        <f>IF(P36=0,0,IF(COUNTBLANK(P36)=1,0,COUNTA($P$14:P36)))</f>
        <v>0</v>
      </c>
      <c r="B36" s="24">
        <f>IF($C$4="Neattiecināmās izmaksas",IF('9a+c+n'!$Q36="N",'9a+c+n'!B36,0))</f>
        <v>0</v>
      </c>
      <c r="C36" s="24">
        <f>IF($C$4="Neattiecināmās izmaksas",IF('9a+c+n'!$Q36="N",'9a+c+n'!C36,0))</f>
        <v>0</v>
      </c>
      <c r="D36" s="24">
        <f>IF($C$4="Neattiecināmās izmaksas",IF('9a+c+n'!$Q36="N",'9a+c+n'!D36,0))</f>
        <v>0</v>
      </c>
      <c r="E36" s="46"/>
      <c r="F36" s="65"/>
      <c r="G36" s="119"/>
      <c r="H36" s="119">
        <f>IF($C$4="Neattiecināmās izmaksas",IF('9a+c+n'!$Q36="N",'9a+c+n'!H36,0))</f>
        <v>0</v>
      </c>
      <c r="I36" s="119"/>
      <c r="J36" s="119"/>
      <c r="K36" s="120">
        <f>IF($C$4="Neattiecināmās izmaksas",IF('9a+c+n'!$Q36="N",'9a+c+n'!K36,0))</f>
        <v>0</v>
      </c>
      <c r="L36" s="82">
        <f>IF($C$4="Neattiecināmās izmaksas",IF('9a+c+n'!$Q36="N",'9a+c+n'!L36,0))</f>
        <v>0</v>
      </c>
      <c r="M36" s="119">
        <f>IF($C$4="Neattiecināmās izmaksas",IF('9a+c+n'!$Q36="N",'9a+c+n'!M36,0))</f>
        <v>0</v>
      </c>
      <c r="N36" s="119">
        <f>IF($C$4="Neattiecināmās izmaksas",IF('9a+c+n'!$Q36="N",'9a+c+n'!N36,0))</f>
        <v>0</v>
      </c>
      <c r="O36" s="119">
        <f>IF($C$4="Neattiecināmās izmaksas",IF('9a+c+n'!$Q36="N",'9a+c+n'!O36,0))</f>
        <v>0</v>
      </c>
      <c r="P36" s="120">
        <f>IF($C$4="Neattiecināmās izmaksas",IF('9a+c+n'!$Q36="N",'9a+c+n'!P36,0))</f>
        <v>0</v>
      </c>
    </row>
    <row r="37" spans="1:16" x14ac:dyDescent="0.2">
      <c r="A37" s="51">
        <f>IF(P37=0,0,IF(COUNTBLANK(P37)=1,0,COUNTA($P$14:P37)))</f>
        <v>0</v>
      </c>
      <c r="B37" s="24">
        <f>IF($C$4="Neattiecināmās izmaksas",IF('9a+c+n'!$Q37="N",'9a+c+n'!B37,0))</f>
        <v>0</v>
      </c>
      <c r="C37" s="24">
        <f>IF($C$4="Neattiecināmās izmaksas",IF('9a+c+n'!$Q37="N",'9a+c+n'!C37,0))</f>
        <v>0</v>
      </c>
      <c r="D37" s="24">
        <f>IF($C$4="Neattiecināmās izmaksas",IF('9a+c+n'!$Q37="N",'9a+c+n'!D37,0))</f>
        <v>0</v>
      </c>
      <c r="E37" s="46"/>
      <c r="F37" s="65"/>
      <c r="G37" s="119"/>
      <c r="H37" s="119">
        <f>IF($C$4="Neattiecināmās izmaksas",IF('9a+c+n'!$Q37="N",'9a+c+n'!H37,0))</f>
        <v>0</v>
      </c>
      <c r="I37" s="119"/>
      <c r="J37" s="119"/>
      <c r="K37" s="120">
        <f>IF($C$4="Neattiecināmās izmaksas",IF('9a+c+n'!$Q37="N",'9a+c+n'!K37,0))</f>
        <v>0</v>
      </c>
      <c r="L37" s="82">
        <f>IF($C$4="Neattiecināmās izmaksas",IF('9a+c+n'!$Q37="N",'9a+c+n'!L37,0))</f>
        <v>0</v>
      </c>
      <c r="M37" s="119">
        <f>IF($C$4="Neattiecināmās izmaksas",IF('9a+c+n'!$Q37="N",'9a+c+n'!M37,0))</f>
        <v>0</v>
      </c>
      <c r="N37" s="119">
        <f>IF($C$4="Neattiecināmās izmaksas",IF('9a+c+n'!$Q37="N",'9a+c+n'!N37,0))</f>
        <v>0</v>
      </c>
      <c r="O37" s="119">
        <f>IF($C$4="Neattiecināmās izmaksas",IF('9a+c+n'!$Q37="N",'9a+c+n'!O37,0))</f>
        <v>0</v>
      </c>
      <c r="P37" s="120">
        <f>IF($C$4="Neattiecināmās izmaksas",IF('9a+c+n'!$Q37="N",'9a+c+n'!P37,0))</f>
        <v>0</v>
      </c>
    </row>
    <row r="38" spans="1:16" x14ac:dyDescent="0.2">
      <c r="A38" s="51">
        <f>IF(P38=0,0,IF(COUNTBLANK(P38)=1,0,COUNTA($P$14:P38)))</f>
        <v>0</v>
      </c>
      <c r="B38" s="24">
        <f>IF($C$4="Neattiecināmās izmaksas",IF('9a+c+n'!$Q38="N",'9a+c+n'!B38,0))</f>
        <v>0</v>
      </c>
      <c r="C38" s="24">
        <f>IF($C$4="Neattiecināmās izmaksas",IF('9a+c+n'!$Q38="N",'9a+c+n'!C38,0))</f>
        <v>0</v>
      </c>
      <c r="D38" s="24">
        <f>IF($C$4="Neattiecināmās izmaksas",IF('9a+c+n'!$Q38="N",'9a+c+n'!D38,0))</f>
        <v>0</v>
      </c>
      <c r="E38" s="46"/>
      <c r="F38" s="65"/>
      <c r="G38" s="119"/>
      <c r="H38" s="119">
        <f>IF($C$4="Neattiecināmās izmaksas",IF('9a+c+n'!$Q38="N",'9a+c+n'!H38,0))</f>
        <v>0</v>
      </c>
      <c r="I38" s="119"/>
      <c r="J38" s="119"/>
      <c r="K38" s="120">
        <f>IF($C$4="Neattiecināmās izmaksas",IF('9a+c+n'!$Q38="N",'9a+c+n'!K38,0))</f>
        <v>0</v>
      </c>
      <c r="L38" s="82">
        <f>IF($C$4="Neattiecināmās izmaksas",IF('9a+c+n'!$Q38="N",'9a+c+n'!L38,0))</f>
        <v>0</v>
      </c>
      <c r="M38" s="119">
        <f>IF($C$4="Neattiecināmās izmaksas",IF('9a+c+n'!$Q38="N",'9a+c+n'!M38,0))</f>
        <v>0</v>
      </c>
      <c r="N38" s="119">
        <f>IF($C$4="Neattiecināmās izmaksas",IF('9a+c+n'!$Q38="N",'9a+c+n'!N38,0))</f>
        <v>0</v>
      </c>
      <c r="O38" s="119">
        <f>IF($C$4="Neattiecināmās izmaksas",IF('9a+c+n'!$Q38="N",'9a+c+n'!O38,0))</f>
        <v>0</v>
      </c>
      <c r="P38" s="120">
        <f>IF($C$4="Neattiecināmās izmaksas",IF('9a+c+n'!$Q38="N",'9a+c+n'!P38,0))</f>
        <v>0</v>
      </c>
    </row>
    <row r="39" spans="1:16" x14ac:dyDescent="0.2">
      <c r="A39" s="51">
        <f>IF(P39=0,0,IF(COUNTBLANK(P39)=1,0,COUNTA($P$14:P39)))</f>
        <v>0</v>
      </c>
      <c r="B39" s="24">
        <f>IF($C$4="Neattiecināmās izmaksas",IF('9a+c+n'!$Q39="N",'9a+c+n'!B39,0))</f>
        <v>0</v>
      </c>
      <c r="C39" s="24">
        <f>IF($C$4="Neattiecināmās izmaksas",IF('9a+c+n'!$Q39="N",'9a+c+n'!C39,0))</f>
        <v>0</v>
      </c>
      <c r="D39" s="24">
        <f>IF($C$4="Neattiecināmās izmaksas",IF('9a+c+n'!$Q39="N",'9a+c+n'!D39,0))</f>
        <v>0</v>
      </c>
      <c r="E39" s="46"/>
      <c r="F39" s="65"/>
      <c r="G39" s="119"/>
      <c r="H39" s="119">
        <f>IF($C$4="Neattiecināmās izmaksas",IF('9a+c+n'!$Q39="N",'9a+c+n'!H39,0))</f>
        <v>0</v>
      </c>
      <c r="I39" s="119"/>
      <c r="J39" s="119"/>
      <c r="K39" s="120">
        <f>IF($C$4="Neattiecināmās izmaksas",IF('9a+c+n'!$Q39="N",'9a+c+n'!K39,0))</f>
        <v>0</v>
      </c>
      <c r="L39" s="82">
        <f>IF($C$4="Neattiecināmās izmaksas",IF('9a+c+n'!$Q39="N",'9a+c+n'!L39,0))</f>
        <v>0</v>
      </c>
      <c r="M39" s="119">
        <f>IF($C$4="Neattiecināmās izmaksas",IF('9a+c+n'!$Q39="N",'9a+c+n'!M39,0))</f>
        <v>0</v>
      </c>
      <c r="N39" s="119">
        <f>IF($C$4="Neattiecināmās izmaksas",IF('9a+c+n'!$Q39="N",'9a+c+n'!N39,0))</f>
        <v>0</v>
      </c>
      <c r="O39" s="119">
        <f>IF($C$4="Neattiecināmās izmaksas",IF('9a+c+n'!$Q39="N",'9a+c+n'!O39,0))</f>
        <v>0</v>
      </c>
      <c r="P39" s="120">
        <f>IF($C$4="Neattiecināmās izmaksas",IF('9a+c+n'!$Q39="N",'9a+c+n'!P39,0))</f>
        <v>0</v>
      </c>
    </row>
    <row r="40" spans="1:16" x14ac:dyDescent="0.2">
      <c r="A40" s="51">
        <f>IF(P40=0,0,IF(COUNTBLANK(P40)=1,0,COUNTA($P$14:P40)))</f>
        <v>0</v>
      </c>
      <c r="B40" s="24">
        <f>IF($C$4="Neattiecināmās izmaksas",IF('9a+c+n'!$Q40="N",'9a+c+n'!B40,0))</f>
        <v>0</v>
      </c>
      <c r="C40" s="24">
        <f>IF($C$4="Neattiecināmās izmaksas",IF('9a+c+n'!$Q40="N",'9a+c+n'!C40,0))</f>
        <v>0</v>
      </c>
      <c r="D40" s="24">
        <f>IF($C$4="Neattiecināmās izmaksas",IF('9a+c+n'!$Q40="N",'9a+c+n'!D40,0))</f>
        <v>0</v>
      </c>
      <c r="E40" s="46"/>
      <c r="F40" s="65"/>
      <c r="G40" s="119"/>
      <c r="H40" s="119">
        <f>IF($C$4="Neattiecināmās izmaksas",IF('9a+c+n'!$Q40="N",'9a+c+n'!H40,0))</f>
        <v>0</v>
      </c>
      <c r="I40" s="119"/>
      <c r="J40" s="119"/>
      <c r="K40" s="120">
        <f>IF($C$4="Neattiecināmās izmaksas",IF('9a+c+n'!$Q40="N",'9a+c+n'!K40,0))</f>
        <v>0</v>
      </c>
      <c r="L40" s="82">
        <f>IF($C$4="Neattiecināmās izmaksas",IF('9a+c+n'!$Q40="N",'9a+c+n'!L40,0))</f>
        <v>0</v>
      </c>
      <c r="M40" s="119">
        <f>IF($C$4="Neattiecināmās izmaksas",IF('9a+c+n'!$Q40="N",'9a+c+n'!M40,0))</f>
        <v>0</v>
      </c>
      <c r="N40" s="119">
        <f>IF($C$4="Neattiecināmās izmaksas",IF('9a+c+n'!$Q40="N",'9a+c+n'!N40,0))</f>
        <v>0</v>
      </c>
      <c r="O40" s="119">
        <f>IF($C$4="Neattiecināmās izmaksas",IF('9a+c+n'!$Q40="N",'9a+c+n'!O40,0))</f>
        <v>0</v>
      </c>
      <c r="P40" s="120">
        <f>IF($C$4="Neattiecināmās izmaksas",IF('9a+c+n'!$Q40="N",'9a+c+n'!P40,0))</f>
        <v>0</v>
      </c>
    </row>
    <row r="41" spans="1:16" x14ac:dyDescent="0.2">
      <c r="A41" s="51">
        <f>IF(P41=0,0,IF(COUNTBLANK(P41)=1,0,COUNTA($P$14:P41)))</f>
        <v>0</v>
      </c>
      <c r="B41" s="24">
        <f>IF($C$4="Neattiecināmās izmaksas",IF('9a+c+n'!$Q41="N",'9a+c+n'!B41,0))</f>
        <v>0</v>
      </c>
      <c r="C41" s="24">
        <f>IF($C$4="Neattiecināmās izmaksas",IF('9a+c+n'!$Q41="N",'9a+c+n'!C41,0))</f>
        <v>0</v>
      </c>
      <c r="D41" s="24">
        <f>IF($C$4="Neattiecināmās izmaksas",IF('9a+c+n'!$Q41="N",'9a+c+n'!D41,0))</f>
        <v>0</v>
      </c>
      <c r="E41" s="46"/>
      <c r="F41" s="65"/>
      <c r="G41" s="119"/>
      <c r="H41" s="119">
        <f>IF($C$4="Neattiecināmās izmaksas",IF('9a+c+n'!$Q41="N",'9a+c+n'!H41,0))</f>
        <v>0</v>
      </c>
      <c r="I41" s="119"/>
      <c r="J41" s="119"/>
      <c r="K41" s="120">
        <f>IF($C$4="Neattiecināmās izmaksas",IF('9a+c+n'!$Q41="N",'9a+c+n'!K41,0))</f>
        <v>0</v>
      </c>
      <c r="L41" s="82">
        <f>IF($C$4="Neattiecināmās izmaksas",IF('9a+c+n'!$Q41="N",'9a+c+n'!L41,0))</f>
        <v>0</v>
      </c>
      <c r="M41" s="119">
        <f>IF($C$4="Neattiecināmās izmaksas",IF('9a+c+n'!$Q41="N",'9a+c+n'!M41,0))</f>
        <v>0</v>
      </c>
      <c r="N41" s="119">
        <f>IF($C$4="Neattiecināmās izmaksas",IF('9a+c+n'!$Q41="N",'9a+c+n'!N41,0))</f>
        <v>0</v>
      </c>
      <c r="O41" s="119">
        <f>IF($C$4="Neattiecināmās izmaksas",IF('9a+c+n'!$Q41="N",'9a+c+n'!O41,0))</f>
        <v>0</v>
      </c>
      <c r="P41" s="120">
        <f>IF($C$4="Neattiecināmās izmaksas",IF('9a+c+n'!$Q41="N",'9a+c+n'!P41,0))</f>
        <v>0</v>
      </c>
    </row>
    <row r="42" spans="1:16" x14ac:dyDescent="0.2">
      <c r="A42" s="51">
        <f>IF(P42=0,0,IF(COUNTBLANK(P42)=1,0,COUNTA($P$14:P42)))</f>
        <v>0</v>
      </c>
      <c r="B42" s="24">
        <f>IF($C$4="Neattiecināmās izmaksas",IF('9a+c+n'!$Q42="N",'9a+c+n'!B42,0))</f>
        <v>0</v>
      </c>
      <c r="C42" s="24">
        <f>IF($C$4="Neattiecināmās izmaksas",IF('9a+c+n'!$Q42="N",'9a+c+n'!C42,0))</f>
        <v>0</v>
      </c>
      <c r="D42" s="24">
        <f>IF($C$4="Neattiecināmās izmaksas",IF('9a+c+n'!$Q42="N",'9a+c+n'!D42,0))</f>
        <v>0</v>
      </c>
      <c r="E42" s="46"/>
      <c r="F42" s="65"/>
      <c r="G42" s="119"/>
      <c r="H42" s="119">
        <f>IF($C$4="Neattiecināmās izmaksas",IF('9a+c+n'!$Q42="N",'9a+c+n'!H42,0))</f>
        <v>0</v>
      </c>
      <c r="I42" s="119"/>
      <c r="J42" s="119"/>
      <c r="K42" s="120">
        <f>IF($C$4="Neattiecināmās izmaksas",IF('9a+c+n'!$Q42="N",'9a+c+n'!K42,0))</f>
        <v>0</v>
      </c>
      <c r="L42" s="82">
        <f>IF($C$4="Neattiecināmās izmaksas",IF('9a+c+n'!$Q42="N",'9a+c+n'!L42,0))</f>
        <v>0</v>
      </c>
      <c r="M42" s="119">
        <f>IF($C$4="Neattiecināmās izmaksas",IF('9a+c+n'!$Q42="N",'9a+c+n'!M42,0))</f>
        <v>0</v>
      </c>
      <c r="N42" s="119">
        <f>IF($C$4="Neattiecināmās izmaksas",IF('9a+c+n'!$Q42="N",'9a+c+n'!N42,0))</f>
        <v>0</v>
      </c>
      <c r="O42" s="119">
        <f>IF($C$4="Neattiecināmās izmaksas",IF('9a+c+n'!$Q42="N",'9a+c+n'!O42,0))</f>
        <v>0</v>
      </c>
      <c r="P42" s="120">
        <f>IF($C$4="Neattiecināmās izmaksas",IF('9a+c+n'!$Q42="N",'9a+c+n'!P42,0))</f>
        <v>0</v>
      </c>
    </row>
    <row r="43" spans="1:16" x14ac:dyDescent="0.2">
      <c r="A43" s="51">
        <f>IF(P43=0,0,IF(COUNTBLANK(P43)=1,0,COUNTA($P$14:P43)))</f>
        <v>0</v>
      </c>
      <c r="B43" s="24">
        <f>IF($C$4="Neattiecināmās izmaksas",IF('9a+c+n'!$Q43="N",'9a+c+n'!B43,0))</f>
        <v>0</v>
      </c>
      <c r="C43" s="24">
        <f>IF($C$4="Neattiecināmās izmaksas",IF('9a+c+n'!$Q43="N",'9a+c+n'!C43,0))</f>
        <v>0</v>
      </c>
      <c r="D43" s="24">
        <f>IF($C$4="Neattiecināmās izmaksas",IF('9a+c+n'!$Q43="N",'9a+c+n'!D43,0))</f>
        <v>0</v>
      </c>
      <c r="E43" s="46"/>
      <c r="F43" s="65"/>
      <c r="G43" s="119"/>
      <c r="H43" s="119">
        <f>IF($C$4="Neattiecināmās izmaksas",IF('9a+c+n'!$Q43="N",'9a+c+n'!H43,0))</f>
        <v>0</v>
      </c>
      <c r="I43" s="119"/>
      <c r="J43" s="119"/>
      <c r="K43" s="120">
        <f>IF($C$4="Neattiecināmās izmaksas",IF('9a+c+n'!$Q43="N",'9a+c+n'!K43,0))</f>
        <v>0</v>
      </c>
      <c r="L43" s="82">
        <f>IF($C$4="Neattiecināmās izmaksas",IF('9a+c+n'!$Q43="N",'9a+c+n'!L43,0))</f>
        <v>0</v>
      </c>
      <c r="M43" s="119">
        <f>IF($C$4="Neattiecināmās izmaksas",IF('9a+c+n'!$Q43="N",'9a+c+n'!M43,0))</f>
        <v>0</v>
      </c>
      <c r="N43" s="119">
        <f>IF($C$4="Neattiecināmās izmaksas",IF('9a+c+n'!$Q43="N",'9a+c+n'!N43,0))</f>
        <v>0</v>
      </c>
      <c r="O43" s="119">
        <f>IF($C$4="Neattiecināmās izmaksas",IF('9a+c+n'!$Q43="N",'9a+c+n'!O43,0))</f>
        <v>0</v>
      </c>
      <c r="P43" s="120">
        <f>IF($C$4="Neattiecināmās izmaksas",IF('9a+c+n'!$Q43="N",'9a+c+n'!P43,0))</f>
        <v>0</v>
      </c>
    </row>
    <row r="44" spans="1:16" x14ac:dyDescent="0.2">
      <c r="A44" s="51">
        <f>IF(P44=0,0,IF(COUNTBLANK(P44)=1,0,COUNTA($P$14:P44)))</f>
        <v>0</v>
      </c>
      <c r="B44" s="24">
        <f>IF($C$4="Neattiecināmās izmaksas",IF('9a+c+n'!$Q44="N",'9a+c+n'!B44,0))</f>
        <v>0</v>
      </c>
      <c r="C44" s="24">
        <f>IF($C$4="Neattiecināmās izmaksas",IF('9a+c+n'!$Q44="N",'9a+c+n'!C44,0))</f>
        <v>0</v>
      </c>
      <c r="D44" s="24">
        <f>IF($C$4="Neattiecināmās izmaksas",IF('9a+c+n'!$Q44="N",'9a+c+n'!D44,0))</f>
        <v>0</v>
      </c>
      <c r="E44" s="46"/>
      <c r="F44" s="65"/>
      <c r="G44" s="119"/>
      <c r="H44" s="119">
        <f>IF($C$4="Neattiecināmās izmaksas",IF('9a+c+n'!$Q44="N",'9a+c+n'!H44,0))</f>
        <v>0</v>
      </c>
      <c r="I44" s="119"/>
      <c r="J44" s="119"/>
      <c r="K44" s="120">
        <f>IF($C$4="Neattiecināmās izmaksas",IF('9a+c+n'!$Q44="N",'9a+c+n'!K44,0))</f>
        <v>0</v>
      </c>
      <c r="L44" s="82">
        <f>IF($C$4="Neattiecināmās izmaksas",IF('9a+c+n'!$Q44="N",'9a+c+n'!L44,0))</f>
        <v>0</v>
      </c>
      <c r="M44" s="119">
        <f>IF($C$4="Neattiecināmās izmaksas",IF('9a+c+n'!$Q44="N",'9a+c+n'!M44,0))</f>
        <v>0</v>
      </c>
      <c r="N44" s="119">
        <f>IF($C$4="Neattiecināmās izmaksas",IF('9a+c+n'!$Q44="N",'9a+c+n'!N44,0))</f>
        <v>0</v>
      </c>
      <c r="O44" s="119">
        <f>IF($C$4="Neattiecināmās izmaksas",IF('9a+c+n'!$Q44="N",'9a+c+n'!O44,0))</f>
        <v>0</v>
      </c>
      <c r="P44" s="120">
        <f>IF($C$4="Neattiecināmās izmaksas",IF('9a+c+n'!$Q44="N",'9a+c+n'!P44,0))</f>
        <v>0</v>
      </c>
    </row>
    <row r="45" spans="1:16" x14ac:dyDescent="0.2">
      <c r="A45" s="51">
        <f>IF(P45=0,0,IF(COUNTBLANK(P45)=1,0,COUNTA($P$14:P45)))</f>
        <v>0</v>
      </c>
      <c r="B45" s="24">
        <f>IF($C$4="Neattiecināmās izmaksas",IF('9a+c+n'!$Q45="N",'9a+c+n'!B45,0))</f>
        <v>0</v>
      </c>
      <c r="C45" s="24">
        <f>IF($C$4="Neattiecināmās izmaksas",IF('9a+c+n'!$Q45="N",'9a+c+n'!C45,0))</f>
        <v>0</v>
      </c>
      <c r="D45" s="24">
        <f>IF($C$4="Neattiecināmās izmaksas",IF('9a+c+n'!$Q45="N",'9a+c+n'!D45,0))</f>
        <v>0</v>
      </c>
      <c r="E45" s="46"/>
      <c r="F45" s="65"/>
      <c r="G45" s="119"/>
      <c r="H45" s="119">
        <f>IF($C$4="Neattiecināmās izmaksas",IF('9a+c+n'!$Q45="N",'9a+c+n'!H45,0))</f>
        <v>0</v>
      </c>
      <c r="I45" s="119"/>
      <c r="J45" s="119"/>
      <c r="K45" s="120">
        <f>IF($C$4="Neattiecināmās izmaksas",IF('9a+c+n'!$Q45="N",'9a+c+n'!K45,0))</f>
        <v>0</v>
      </c>
      <c r="L45" s="82">
        <f>IF($C$4="Neattiecināmās izmaksas",IF('9a+c+n'!$Q45="N",'9a+c+n'!L45,0))</f>
        <v>0</v>
      </c>
      <c r="M45" s="119">
        <f>IF($C$4="Neattiecināmās izmaksas",IF('9a+c+n'!$Q45="N",'9a+c+n'!M45,0))</f>
        <v>0</v>
      </c>
      <c r="N45" s="119">
        <f>IF($C$4="Neattiecināmās izmaksas",IF('9a+c+n'!$Q45="N",'9a+c+n'!N45,0))</f>
        <v>0</v>
      </c>
      <c r="O45" s="119">
        <f>IF($C$4="Neattiecināmās izmaksas",IF('9a+c+n'!$Q45="N",'9a+c+n'!O45,0))</f>
        <v>0</v>
      </c>
      <c r="P45" s="120">
        <f>IF($C$4="Neattiecināmās izmaksas",IF('9a+c+n'!$Q45="N",'9a+c+n'!P45,0))</f>
        <v>0</v>
      </c>
    </row>
    <row r="46" spans="1:16" x14ac:dyDescent="0.2">
      <c r="A46" s="51">
        <f>IF(P46=0,0,IF(COUNTBLANK(P46)=1,0,COUNTA($P$14:P46)))</f>
        <v>0</v>
      </c>
      <c r="B46" s="24">
        <f>IF($C$4="Neattiecināmās izmaksas",IF('9a+c+n'!$Q46="N",'9a+c+n'!B46,0))</f>
        <v>0</v>
      </c>
      <c r="C46" s="24">
        <f>IF($C$4="Neattiecināmās izmaksas",IF('9a+c+n'!$Q46="N",'9a+c+n'!C46,0))</f>
        <v>0</v>
      </c>
      <c r="D46" s="24">
        <f>IF($C$4="Neattiecināmās izmaksas",IF('9a+c+n'!$Q46="N",'9a+c+n'!D46,0))</f>
        <v>0</v>
      </c>
      <c r="E46" s="46"/>
      <c r="F46" s="65"/>
      <c r="G46" s="119"/>
      <c r="H46" s="119">
        <f>IF($C$4="Neattiecināmās izmaksas",IF('9a+c+n'!$Q46="N",'9a+c+n'!H46,0))</f>
        <v>0</v>
      </c>
      <c r="I46" s="119"/>
      <c r="J46" s="119"/>
      <c r="K46" s="120">
        <f>IF($C$4="Neattiecināmās izmaksas",IF('9a+c+n'!$Q46="N",'9a+c+n'!K46,0))</f>
        <v>0</v>
      </c>
      <c r="L46" s="82">
        <f>IF($C$4="Neattiecināmās izmaksas",IF('9a+c+n'!$Q46="N",'9a+c+n'!L46,0))</f>
        <v>0</v>
      </c>
      <c r="M46" s="119">
        <f>IF($C$4="Neattiecināmās izmaksas",IF('9a+c+n'!$Q46="N",'9a+c+n'!M46,0))</f>
        <v>0</v>
      </c>
      <c r="N46" s="119">
        <f>IF($C$4="Neattiecināmās izmaksas",IF('9a+c+n'!$Q46="N",'9a+c+n'!N46,0))</f>
        <v>0</v>
      </c>
      <c r="O46" s="119">
        <f>IF($C$4="Neattiecināmās izmaksas",IF('9a+c+n'!$Q46="N",'9a+c+n'!O46,0))</f>
        <v>0</v>
      </c>
      <c r="P46" s="120">
        <f>IF($C$4="Neattiecināmās izmaksas",IF('9a+c+n'!$Q46="N",'9a+c+n'!P46,0))</f>
        <v>0</v>
      </c>
    </row>
    <row r="47" spans="1:16" x14ac:dyDescent="0.2">
      <c r="A47" s="51">
        <f>IF(P47=0,0,IF(COUNTBLANK(P47)=1,0,COUNTA($P$14:P47)))</f>
        <v>0</v>
      </c>
      <c r="B47" s="24">
        <f>IF($C$4="Neattiecināmās izmaksas",IF('9a+c+n'!$Q47="N",'9a+c+n'!B47,0))</f>
        <v>0</v>
      </c>
      <c r="C47" s="24">
        <f>IF($C$4="Neattiecināmās izmaksas",IF('9a+c+n'!$Q47="N",'9a+c+n'!C47,0))</f>
        <v>0</v>
      </c>
      <c r="D47" s="24">
        <f>IF($C$4="Neattiecināmās izmaksas",IF('9a+c+n'!$Q47="N",'9a+c+n'!D47,0))</f>
        <v>0</v>
      </c>
      <c r="E47" s="46"/>
      <c r="F47" s="65"/>
      <c r="G47" s="119"/>
      <c r="H47" s="119">
        <f>IF($C$4="Neattiecināmās izmaksas",IF('9a+c+n'!$Q47="N",'9a+c+n'!H47,0))</f>
        <v>0</v>
      </c>
      <c r="I47" s="119"/>
      <c r="J47" s="119"/>
      <c r="K47" s="120">
        <f>IF($C$4="Neattiecināmās izmaksas",IF('9a+c+n'!$Q47="N",'9a+c+n'!K47,0))</f>
        <v>0</v>
      </c>
      <c r="L47" s="82">
        <f>IF($C$4="Neattiecināmās izmaksas",IF('9a+c+n'!$Q47="N",'9a+c+n'!L47,0))</f>
        <v>0</v>
      </c>
      <c r="M47" s="119">
        <f>IF($C$4="Neattiecināmās izmaksas",IF('9a+c+n'!$Q47="N",'9a+c+n'!M47,0))</f>
        <v>0</v>
      </c>
      <c r="N47" s="119">
        <f>IF($C$4="Neattiecināmās izmaksas",IF('9a+c+n'!$Q47="N",'9a+c+n'!N47,0))</f>
        <v>0</v>
      </c>
      <c r="O47" s="119">
        <f>IF($C$4="Neattiecināmās izmaksas",IF('9a+c+n'!$Q47="N",'9a+c+n'!O47,0))</f>
        <v>0</v>
      </c>
      <c r="P47" s="120">
        <f>IF($C$4="Neattiecināmās izmaksas",IF('9a+c+n'!$Q47="N",'9a+c+n'!P47,0))</f>
        <v>0</v>
      </c>
    </row>
    <row r="48" spans="1:16" x14ac:dyDescent="0.2">
      <c r="A48" s="51">
        <f>IF(P48=0,0,IF(COUNTBLANK(P48)=1,0,COUNTA($P$14:P48)))</f>
        <v>0</v>
      </c>
      <c r="B48" s="24">
        <f>IF($C$4="Neattiecināmās izmaksas",IF('9a+c+n'!$Q48="N",'9a+c+n'!B48,0))</f>
        <v>0</v>
      </c>
      <c r="C48" s="24">
        <f>IF($C$4="Neattiecināmās izmaksas",IF('9a+c+n'!$Q48="N",'9a+c+n'!C48,0))</f>
        <v>0</v>
      </c>
      <c r="D48" s="24">
        <f>IF($C$4="Neattiecināmās izmaksas",IF('9a+c+n'!$Q48="N",'9a+c+n'!D48,0))</f>
        <v>0</v>
      </c>
      <c r="E48" s="46"/>
      <c r="F48" s="65"/>
      <c r="G48" s="119"/>
      <c r="H48" s="119">
        <f>IF($C$4="Neattiecināmās izmaksas",IF('9a+c+n'!$Q48="N",'9a+c+n'!H48,0))</f>
        <v>0</v>
      </c>
      <c r="I48" s="119"/>
      <c r="J48" s="119"/>
      <c r="K48" s="120">
        <f>IF($C$4="Neattiecināmās izmaksas",IF('9a+c+n'!$Q48="N",'9a+c+n'!K48,0))</f>
        <v>0</v>
      </c>
      <c r="L48" s="82">
        <f>IF($C$4="Neattiecināmās izmaksas",IF('9a+c+n'!$Q48="N",'9a+c+n'!L48,0))</f>
        <v>0</v>
      </c>
      <c r="M48" s="119">
        <f>IF($C$4="Neattiecināmās izmaksas",IF('9a+c+n'!$Q48="N",'9a+c+n'!M48,0))</f>
        <v>0</v>
      </c>
      <c r="N48" s="119">
        <f>IF($C$4="Neattiecināmās izmaksas",IF('9a+c+n'!$Q48="N",'9a+c+n'!N48,0))</f>
        <v>0</v>
      </c>
      <c r="O48" s="119">
        <f>IF($C$4="Neattiecināmās izmaksas",IF('9a+c+n'!$Q48="N",'9a+c+n'!O48,0))</f>
        <v>0</v>
      </c>
      <c r="P48" s="120">
        <f>IF($C$4="Neattiecināmās izmaksas",IF('9a+c+n'!$Q48="N",'9a+c+n'!P48,0))</f>
        <v>0</v>
      </c>
    </row>
    <row r="49" spans="1:16" x14ac:dyDescent="0.2">
      <c r="A49" s="51">
        <f>IF(P49=0,0,IF(COUNTBLANK(P49)=1,0,COUNTA($P$14:P49)))</f>
        <v>0</v>
      </c>
      <c r="B49" s="24">
        <f>IF($C$4="Neattiecināmās izmaksas",IF('9a+c+n'!$Q49="N",'9a+c+n'!B49,0))</f>
        <v>0</v>
      </c>
      <c r="C49" s="24">
        <f>IF($C$4="Neattiecināmās izmaksas",IF('9a+c+n'!$Q49="N",'9a+c+n'!C49,0))</f>
        <v>0</v>
      </c>
      <c r="D49" s="24">
        <f>IF($C$4="Neattiecināmās izmaksas",IF('9a+c+n'!$Q49="N",'9a+c+n'!D49,0))</f>
        <v>0</v>
      </c>
      <c r="E49" s="46"/>
      <c r="F49" s="65"/>
      <c r="G49" s="119"/>
      <c r="H49" s="119">
        <f>IF($C$4="Neattiecināmās izmaksas",IF('9a+c+n'!$Q49="N",'9a+c+n'!H49,0))</f>
        <v>0</v>
      </c>
      <c r="I49" s="119"/>
      <c r="J49" s="119"/>
      <c r="K49" s="120">
        <f>IF($C$4="Neattiecināmās izmaksas",IF('9a+c+n'!$Q49="N",'9a+c+n'!K49,0))</f>
        <v>0</v>
      </c>
      <c r="L49" s="82">
        <f>IF($C$4="Neattiecināmās izmaksas",IF('9a+c+n'!$Q49="N",'9a+c+n'!L49,0))</f>
        <v>0</v>
      </c>
      <c r="M49" s="119">
        <f>IF($C$4="Neattiecināmās izmaksas",IF('9a+c+n'!$Q49="N",'9a+c+n'!M49,0))</f>
        <v>0</v>
      </c>
      <c r="N49" s="119">
        <f>IF($C$4="Neattiecināmās izmaksas",IF('9a+c+n'!$Q49="N",'9a+c+n'!N49,0))</f>
        <v>0</v>
      </c>
      <c r="O49" s="119">
        <f>IF($C$4="Neattiecināmās izmaksas",IF('9a+c+n'!$Q49="N",'9a+c+n'!O49,0))</f>
        <v>0</v>
      </c>
      <c r="P49" s="120">
        <f>IF($C$4="Neattiecināmās izmaksas",IF('9a+c+n'!$Q49="N",'9a+c+n'!P49,0))</f>
        <v>0</v>
      </c>
    </row>
    <row r="50" spans="1:16" x14ac:dyDescent="0.2">
      <c r="A50" s="51">
        <f>IF(P50=0,0,IF(COUNTBLANK(P50)=1,0,COUNTA($P$14:P50)))</f>
        <v>0</v>
      </c>
      <c r="B50" s="24">
        <f>IF($C$4="Neattiecināmās izmaksas",IF('9a+c+n'!$Q50="N",'9a+c+n'!B50,0))</f>
        <v>0</v>
      </c>
      <c r="C50" s="24">
        <f>IF($C$4="Neattiecināmās izmaksas",IF('9a+c+n'!$Q50="N",'9a+c+n'!C50,0))</f>
        <v>0</v>
      </c>
      <c r="D50" s="24">
        <f>IF($C$4="Neattiecināmās izmaksas",IF('9a+c+n'!$Q50="N",'9a+c+n'!D50,0))</f>
        <v>0</v>
      </c>
      <c r="E50" s="46"/>
      <c r="F50" s="65"/>
      <c r="G50" s="119"/>
      <c r="H50" s="119">
        <f>IF($C$4="Neattiecināmās izmaksas",IF('9a+c+n'!$Q50="N",'9a+c+n'!H50,0))</f>
        <v>0</v>
      </c>
      <c r="I50" s="119"/>
      <c r="J50" s="119"/>
      <c r="K50" s="120">
        <f>IF($C$4="Neattiecināmās izmaksas",IF('9a+c+n'!$Q50="N",'9a+c+n'!K50,0))</f>
        <v>0</v>
      </c>
      <c r="L50" s="82">
        <f>IF($C$4="Neattiecināmās izmaksas",IF('9a+c+n'!$Q50="N",'9a+c+n'!L50,0))</f>
        <v>0</v>
      </c>
      <c r="M50" s="119">
        <f>IF($C$4="Neattiecināmās izmaksas",IF('9a+c+n'!$Q50="N",'9a+c+n'!M50,0))</f>
        <v>0</v>
      </c>
      <c r="N50" s="119">
        <f>IF($C$4="Neattiecināmās izmaksas",IF('9a+c+n'!$Q50="N",'9a+c+n'!N50,0))</f>
        <v>0</v>
      </c>
      <c r="O50" s="119">
        <f>IF($C$4="Neattiecināmās izmaksas",IF('9a+c+n'!$Q50="N",'9a+c+n'!O50,0))</f>
        <v>0</v>
      </c>
      <c r="P50" s="120">
        <f>IF($C$4="Neattiecināmās izmaksas",IF('9a+c+n'!$Q50="N",'9a+c+n'!P50,0))</f>
        <v>0</v>
      </c>
    </row>
    <row r="51" spans="1:16" x14ac:dyDescent="0.2">
      <c r="A51" s="51">
        <f>IF(P51=0,0,IF(COUNTBLANK(P51)=1,0,COUNTA($P$14:P51)))</f>
        <v>0</v>
      </c>
      <c r="B51" s="24">
        <f>IF($C$4="Neattiecināmās izmaksas",IF('9a+c+n'!$Q51="N",'9a+c+n'!B51,0))</f>
        <v>0</v>
      </c>
      <c r="C51" s="24">
        <f>IF($C$4="Neattiecināmās izmaksas",IF('9a+c+n'!$Q51="N",'9a+c+n'!C51,0))</f>
        <v>0</v>
      </c>
      <c r="D51" s="24">
        <f>IF($C$4="Neattiecināmās izmaksas",IF('9a+c+n'!$Q51="N",'9a+c+n'!D51,0))</f>
        <v>0</v>
      </c>
      <c r="E51" s="46"/>
      <c r="F51" s="65"/>
      <c r="G51" s="119"/>
      <c r="H51" s="119">
        <f>IF($C$4="Neattiecināmās izmaksas",IF('9a+c+n'!$Q51="N",'9a+c+n'!H51,0))</f>
        <v>0</v>
      </c>
      <c r="I51" s="119"/>
      <c r="J51" s="119"/>
      <c r="K51" s="120">
        <f>IF($C$4="Neattiecināmās izmaksas",IF('9a+c+n'!$Q51="N",'9a+c+n'!K51,0))</f>
        <v>0</v>
      </c>
      <c r="L51" s="82">
        <f>IF($C$4="Neattiecināmās izmaksas",IF('9a+c+n'!$Q51="N",'9a+c+n'!L51,0))</f>
        <v>0</v>
      </c>
      <c r="M51" s="119">
        <f>IF($C$4="Neattiecināmās izmaksas",IF('9a+c+n'!$Q51="N",'9a+c+n'!M51,0))</f>
        <v>0</v>
      </c>
      <c r="N51" s="119">
        <f>IF($C$4="Neattiecināmās izmaksas",IF('9a+c+n'!$Q51="N",'9a+c+n'!N51,0))</f>
        <v>0</v>
      </c>
      <c r="O51" s="119">
        <f>IF($C$4="Neattiecināmās izmaksas",IF('9a+c+n'!$Q51="N",'9a+c+n'!O51,0))</f>
        <v>0</v>
      </c>
      <c r="P51" s="120">
        <f>IF($C$4="Neattiecināmās izmaksas",IF('9a+c+n'!$Q51="N",'9a+c+n'!P51,0))</f>
        <v>0</v>
      </c>
    </row>
    <row r="52" spans="1:16" x14ac:dyDescent="0.2">
      <c r="A52" s="51">
        <f>IF(P52=0,0,IF(COUNTBLANK(P52)=1,0,COUNTA($P$14:P52)))</f>
        <v>0</v>
      </c>
      <c r="B52" s="24">
        <f>IF($C$4="Neattiecināmās izmaksas",IF('9a+c+n'!$Q52="N",'9a+c+n'!B52,0))</f>
        <v>0</v>
      </c>
      <c r="C52" s="24">
        <f>IF($C$4="Neattiecināmās izmaksas",IF('9a+c+n'!$Q52="N",'9a+c+n'!C52,0))</f>
        <v>0</v>
      </c>
      <c r="D52" s="24">
        <f>IF($C$4="Neattiecināmās izmaksas",IF('9a+c+n'!$Q52="N",'9a+c+n'!D52,0))</f>
        <v>0</v>
      </c>
      <c r="E52" s="46"/>
      <c r="F52" s="65"/>
      <c r="G52" s="119"/>
      <c r="H52" s="119">
        <f>IF($C$4="Neattiecināmās izmaksas",IF('9a+c+n'!$Q52="N",'9a+c+n'!H52,0))</f>
        <v>0</v>
      </c>
      <c r="I52" s="119"/>
      <c r="J52" s="119"/>
      <c r="K52" s="120">
        <f>IF($C$4="Neattiecināmās izmaksas",IF('9a+c+n'!$Q52="N",'9a+c+n'!K52,0))</f>
        <v>0</v>
      </c>
      <c r="L52" s="82">
        <f>IF($C$4="Neattiecināmās izmaksas",IF('9a+c+n'!$Q52="N",'9a+c+n'!L52,0))</f>
        <v>0</v>
      </c>
      <c r="M52" s="119">
        <f>IF($C$4="Neattiecināmās izmaksas",IF('9a+c+n'!$Q52="N",'9a+c+n'!M52,0))</f>
        <v>0</v>
      </c>
      <c r="N52" s="119">
        <f>IF($C$4="Neattiecināmās izmaksas",IF('9a+c+n'!$Q52="N",'9a+c+n'!N52,0))</f>
        <v>0</v>
      </c>
      <c r="O52" s="119">
        <f>IF($C$4="Neattiecināmās izmaksas",IF('9a+c+n'!$Q52="N",'9a+c+n'!O52,0))</f>
        <v>0</v>
      </c>
      <c r="P52" s="120">
        <f>IF($C$4="Neattiecināmās izmaksas",IF('9a+c+n'!$Q52="N",'9a+c+n'!P52,0))</f>
        <v>0</v>
      </c>
    </row>
    <row r="53" spans="1:16" x14ac:dyDescent="0.2">
      <c r="A53" s="51">
        <f>IF(P53=0,0,IF(COUNTBLANK(P53)=1,0,COUNTA($P$14:P53)))</f>
        <v>0</v>
      </c>
      <c r="B53" s="24">
        <f>IF($C$4="Neattiecināmās izmaksas",IF('9a+c+n'!$Q53="N",'9a+c+n'!B53,0))</f>
        <v>0</v>
      </c>
      <c r="C53" s="24">
        <f>IF($C$4="Neattiecināmās izmaksas",IF('9a+c+n'!$Q53="N",'9a+c+n'!C53,0))</f>
        <v>0</v>
      </c>
      <c r="D53" s="24">
        <f>IF($C$4="Neattiecināmās izmaksas",IF('9a+c+n'!$Q53="N",'9a+c+n'!D53,0))</f>
        <v>0</v>
      </c>
      <c r="E53" s="46"/>
      <c r="F53" s="65"/>
      <c r="G53" s="119"/>
      <c r="H53" s="119">
        <f>IF($C$4="Neattiecināmās izmaksas",IF('9a+c+n'!$Q53="N",'9a+c+n'!H53,0))</f>
        <v>0</v>
      </c>
      <c r="I53" s="119"/>
      <c r="J53" s="119"/>
      <c r="K53" s="120">
        <f>IF($C$4="Neattiecināmās izmaksas",IF('9a+c+n'!$Q53="N",'9a+c+n'!K53,0))</f>
        <v>0</v>
      </c>
      <c r="L53" s="82">
        <f>IF($C$4="Neattiecināmās izmaksas",IF('9a+c+n'!$Q53="N",'9a+c+n'!L53,0))</f>
        <v>0</v>
      </c>
      <c r="M53" s="119">
        <f>IF($C$4="Neattiecināmās izmaksas",IF('9a+c+n'!$Q53="N",'9a+c+n'!M53,0))</f>
        <v>0</v>
      </c>
      <c r="N53" s="119">
        <f>IF($C$4="Neattiecināmās izmaksas",IF('9a+c+n'!$Q53="N",'9a+c+n'!N53,0))</f>
        <v>0</v>
      </c>
      <c r="O53" s="119">
        <f>IF($C$4="Neattiecināmās izmaksas",IF('9a+c+n'!$Q53="N",'9a+c+n'!O53,0))</f>
        <v>0</v>
      </c>
      <c r="P53" s="120">
        <f>IF($C$4="Neattiecināmās izmaksas",IF('9a+c+n'!$Q53="N",'9a+c+n'!P53,0))</f>
        <v>0</v>
      </c>
    </row>
    <row r="54" spans="1:16" x14ac:dyDescent="0.2">
      <c r="A54" s="51">
        <f>IF(P54=0,0,IF(COUNTBLANK(P54)=1,0,COUNTA($P$14:P54)))</f>
        <v>0</v>
      </c>
      <c r="B54" s="24">
        <f>IF($C$4="Neattiecināmās izmaksas",IF('9a+c+n'!$Q54="N",'9a+c+n'!B54,0))</f>
        <v>0</v>
      </c>
      <c r="C54" s="24">
        <f>IF($C$4="Neattiecināmās izmaksas",IF('9a+c+n'!$Q54="N",'9a+c+n'!C54,0))</f>
        <v>0</v>
      </c>
      <c r="D54" s="24">
        <f>IF($C$4="Neattiecināmās izmaksas",IF('9a+c+n'!$Q54="N",'9a+c+n'!D54,0))</f>
        <v>0</v>
      </c>
      <c r="E54" s="46"/>
      <c r="F54" s="65"/>
      <c r="G54" s="119"/>
      <c r="H54" s="119">
        <f>IF($C$4="Neattiecināmās izmaksas",IF('9a+c+n'!$Q54="N",'9a+c+n'!H54,0))</f>
        <v>0</v>
      </c>
      <c r="I54" s="119"/>
      <c r="J54" s="119"/>
      <c r="K54" s="120">
        <f>IF($C$4="Neattiecināmās izmaksas",IF('9a+c+n'!$Q54="N",'9a+c+n'!K54,0))</f>
        <v>0</v>
      </c>
      <c r="L54" s="82">
        <f>IF($C$4="Neattiecināmās izmaksas",IF('9a+c+n'!$Q54="N",'9a+c+n'!L54,0))</f>
        <v>0</v>
      </c>
      <c r="M54" s="119">
        <f>IF($C$4="Neattiecināmās izmaksas",IF('9a+c+n'!$Q54="N",'9a+c+n'!M54,0))</f>
        <v>0</v>
      </c>
      <c r="N54" s="119">
        <f>IF($C$4="Neattiecināmās izmaksas",IF('9a+c+n'!$Q54="N",'9a+c+n'!N54,0))</f>
        <v>0</v>
      </c>
      <c r="O54" s="119">
        <f>IF($C$4="Neattiecināmās izmaksas",IF('9a+c+n'!$Q54="N",'9a+c+n'!O54,0))</f>
        <v>0</v>
      </c>
      <c r="P54" s="120">
        <f>IF($C$4="Neattiecināmās izmaksas",IF('9a+c+n'!$Q54="N",'9a+c+n'!P54,0))</f>
        <v>0</v>
      </c>
    </row>
    <row r="55" spans="1:16" x14ac:dyDescent="0.2">
      <c r="A55" s="51">
        <f>IF(P55=0,0,IF(COUNTBLANK(P55)=1,0,COUNTA($P$14:P55)))</f>
        <v>0</v>
      </c>
      <c r="B55" s="24">
        <f>IF($C$4="Neattiecināmās izmaksas",IF('9a+c+n'!$Q55="N",'9a+c+n'!B55,0))</f>
        <v>0</v>
      </c>
      <c r="C55" s="24">
        <f>IF($C$4="Neattiecināmās izmaksas",IF('9a+c+n'!$Q55="N",'9a+c+n'!C55,0))</f>
        <v>0</v>
      </c>
      <c r="D55" s="24">
        <f>IF($C$4="Neattiecināmās izmaksas",IF('9a+c+n'!$Q55="N",'9a+c+n'!D55,0))</f>
        <v>0</v>
      </c>
      <c r="E55" s="46"/>
      <c r="F55" s="65"/>
      <c r="G55" s="119"/>
      <c r="H55" s="119">
        <f>IF($C$4="Neattiecināmās izmaksas",IF('9a+c+n'!$Q55="N",'9a+c+n'!H55,0))</f>
        <v>0</v>
      </c>
      <c r="I55" s="119"/>
      <c r="J55" s="119"/>
      <c r="K55" s="120">
        <f>IF($C$4="Neattiecināmās izmaksas",IF('9a+c+n'!$Q55="N",'9a+c+n'!K55,0))</f>
        <v>0</v>
      </c>
      <c r="L55" s="82">
        <f>IF($C$4="Neattiecināmās izmaksas",IF('9a+c+n'!$Q55="N",'9a+c+n'!L55,0))</f>
        <v>0</v>
      </c>
      <c r="M55" s="119">
        <f>IF($C$4="Neattiecināmās izmaksas",IF('9a+c+n'!$Q55="N",'9a+c+n'!M55,0))</f>
        <v>0</v>
      </c>
      <c r="N55" s="119">
        <f>IF($C$4="Neattiecināmās izmaksas",IF('9a+c+n'!$Q55="N",'9a+c+n'!N55,0))</f>
        <v>0</v>
      </c>
      <c r="O55" s="119">
        <f>IF($C$4="Neattiecināmās izmaksas",IF('9a+c+n'!$Q55="N",'9a+c+n'!O55,0))</f>
        <v>0</v>
      </c>
      <c r="P55" s="120">
        <f>IF($C$4="Neattiecināmās izmaksas",IF('9a+c+n'!$Q55="N",'9a+c+n'!P55,0))</f>
        <v>0</v>
      </c>
    </row>
    <row r="56" spans="1:16" x14ac:dyDescent="0.2">
      <c r="A56" s="51">
        <f>IF(P56=0,0,IF(COUNTBLANK(P56)=1,0,COUNTA($P$14:P56)))</f>
        <v>0</v>
      </c>
      <c r="B56" s="24">
        <f>IF($C$4="Neattiecināmās izmaksas",IF('9a+c+n'!$Q56="N",'9a+c+n'!B56,0))</f>
        <v>0</v>
      </c>
      <c r="C56" s="24">
        <f>IF($C$4="Neattiecināmās izmaksas",IF('9a+c+n'!$Q56="N",'9a+c+n'!C56,0))</f>
        <v>0</v>
      </c>
      <c r="D56" s="24">
        <f>IF($C$4="Neattiecināmās izmaksas",IF('9a+c+n'!$Q56="N",'9a+c+n'!D56,0))</f>
        <v>0</v>
      </c>
      <c r="E56" s="46"/>
      <c r="F56" s="65"/>
      <c r="G56" s="119"/>
      <c r="H56" s="119">
        <f>IF($C$4="Neattiecināmās izmaksas",IF('9a+c+n'!$Q56="N",'9a+c+n'!H56,0))</f>
        <v>0</v>
      </c>
      <c r="I56" s="119"/>
      <c r="J56" s="119"/>
      <c r="K56" s="120">
        <f>IF($C$4="Neattiecināmās izmaksas",IF('9a+c+n'!$Q56="N",'9a+c+n'!K56,0))</f>
        <v>0</v>
      </c>
      <c r="L56" s="82">
        <f>IF($C$4="Neattiecināmās izmaksas",IF('9a+c+n'!$Q56="N",'9a+c+n'!L56,0))</f>
        <v>0</v>
      </c>
      <c r="M56" s="119">
        <f>IF($C$4="Neattiecināmās izmaksas",IF('9a+c+n'!$Q56="N",'9a+c+n'!M56,0))</f>
        <v>0</v>
      </c>
      <c r="N56" s="119">
        <f>IF($C$4="Neattiecināmās izmaksas",IF('9a+c+n'!$Q56="N",'9a+c+n'!N56,0))</f>
        <v>0</v>
      </c>
      <c r="O56" s="119">
        <f>IF($C$4="Neattiecināmās izmaksas",IF('9a+c+n'!$Q56="N",'9a+c+n'!O56,0))</f>
        <v>0</v>
      </c>
      <c r="P56" s="120">
        <f>IF($C$4="Neattiecināmās izmaksas",IF('9a+c+n'!$Q56="N",'9a+c+n'!P56,0))</f>
        <v>0</v>
      </c>
    </row>
    <row r="57" spans="1:16" x14ac:dyDescent="0.2">
      <c r="A57" s="51">
        <f>IF(P57=0,0,IF(COUNTBLANK(P57)=1,0,COUNTA($P$14:P57)))</f>
        <v>0</v>
      </c>
      <c r="B57" s="24">
        <f>IF($C$4="Neattiecināmās izmaksas",IF('9a+c+n'!$Q57="N",'9a+c+n'!B57,0))</f>
        <v>0</v>
      </c>
      <c r="C57" s="24">
        <f>IF($C$4="Neattiecināmās izmaksas",IF('9a+c+n'!$Q57="N",'9a+c+n'!C57,0))</f>
        <v>0</v>
      </c>
      <c r="D57" s="24">
        <f>IF($C$4="Neattiecināmās izmaksas",IF('9a+c+n'!$Q57="N",'9a+c+n'!D57,0))</f>
        <v>0</v>
      </c>
      <c r="E57" s="46"/>
      <c r="F57" s="65"/>
      <c r="G57" s="119"/>
      <c r="H57" s="119">
        <f>IF($C$4="Neattiecināmās izmaksas",IF('9a+c+n'!$Q57="N",'9a+c+n'!H57,0))</f>
        <v>0</v>
      </c>
      <c r="I57" s="119"/>
      <c r="J57" s="119"/>
      <c r="K57" s="120">
        <f>IF($C$4="Neattiecināmās izmaksas",IF('9a+c+n'!$Q57="N",'9a+c+n'!K57,0))</f>
        <v>0</v>
      </c>
      <c r="L57" s="82">
        <f>IF($C$4="Neattiecināmās izmaksas",IF('9a+c+n'!$Q57="N",'9a+c+n'!L57,0))</f>
        <v>0</v>
      </c>
      <c r="M57" s="119">
        <f>IF($C$4="Neattiecināmās izmaksas",IF('9a+c+n'!$Q57="N",'9a+c+n'!M57,0))</f>
        <v>0</v>
      </c>
      <c r="N57" s="119">
        <f>IF($C$4="Neattiecināmās izmaksas",IF('9a+c+n'!$Q57="N",'9a+c+n'!N57,0))</f>
        <v>0</v>
      </c>
      <c r="O57" s="119">
        <f>IF($C$4="Neattiecināmās izmaksas",IF('9a+c+n'!$Q57="N",'9a+c+n'!O57,0))</f>
        <v>0</v>
      </c>
      <c r="P57" s="120">
        <f>IF($C$4="Neattiecināmās izmaksas",IF('9a+c+n'!$Q57="N",'9a+c+n'!P57,0))</f>
        <v>0</v>
      </c>
    </row>
    <row r="58" spans="1:16" x14ac:dyDescent="0.2">
      <c r="A58" s="51">
        <f>IF(P58=0,0,IF(COUNTBLANK(P58)=1,0,COUNTA($P$14:P58)))</f>
        <v>0</v>
      </c>
      <c r="B58" s="24">
        <f>IF($C$4="Neattiecināmās izmaksas",IF('9a+c+n'!$Q58="N",'9a+c+n'!B58,0))</f>
        <v>0</v>
      </c>
      <c r="C58" s="24">
        <f>IF($C$4="Neattiecināmās izmaksas",IF('9a+c+n'!$Q58="N",'9a+c+n'!C58,0))</f>
        <v>0</v>
      </c>
      <c r="D58" s="24">
        <f>IF($C$4="Neattiecināmās izmaksas",IF('9a+c+n'!$Q58="N",'9a+c+n'!D58,0))</f>
        <v>0</v>
      </c>
      <c r="E58" s="46"/>
      <c r="F58" s="65"/>
      <c r="G58" s="119"/>
      <c r="H58" s="119">
        <f>IF($C$4="Neattiecināmās izmaksas",IF('9a+c+n'!$Q58="N",'9a+c+n'!H58,0))</f>
        <v>0</v>
      </c>
      <c r="I58" s="119"/>
      <c r="J58" s="119"/>
      <c r="K58" s="120">
        <f>IF($C$4="Neattiecināmās izmaksas",IF('9a+c+n'!$Q58="N",'9a+c+n'!K58,0))</f>
        <v>0</v>
      </c>
      <c r="L58" s="82">
        <f>IF($C$4="Neattiecināmās izmaksas",IF('9a+c+n'!$Q58="N",'9a+c+n'!L58,0))</f>
        <v>0</v>
      </c>
      <c r="M58" s="119">
        <f>IF($C$4="Neattiecināmās izmaksas",IF('9a+c+n'!$Q58="N",'9a+c+n'!M58,0))</f>
        <v>0</v>
      </c>
      <c r="N58" s="119">
        <f>IF($C$4="Neattiecināmās izmaksas",IF('9a+c+n'!$Q58="N",'9a+c+n'!N58,0))</f>
        <v>0</v>
      </c>
      <c r="O58" s="119">
        <f>IF($C$4="Neattiecināmās izmaksas",IF('9a+c+n'!$Q58="N",'9a+c+n'!O58,0))</f>
        <v>0</v>
      </c>
      <c r="P58" s="120">
        <f>IF($C$4="Neattiecināmās izmaksas",IF('9a+c+n'!$Q58="N",'9a+c+n'!P58,0))</f>
        <v>0</v>
      </c>
    </row>
    <row r="59" spans="1:16" x14ac:dyDescent="0.2">
      <c r="A59" s="51">
        <f>IF(P59=0,0,IF(COUNTBLANK(P59)=1,0,COUNTA($P$14:P59)))</f>
        <v>0</v>
      </c>
      <c r="B59" s="24">
        <f>IF($C$4="Neattiecināmās izmaksas",IF('9a+c+n'!$Q59="N",'9a+c+n'!B59,0))</f>
        <v>0</v>
      </c>
      <c r="C59" s="24">
        <f>IF($C$4="Neattiecināmās izmaksas",IF('9a+c+n'!$Q59="N",'9a+c+n'!C59,0))</f>
        <v>0</v>
      </c>
      <c r="D59" s="24">
        <f>IF($C$4="Neattiecināmās izmaksas",IF('9a+c+n'!$Q59="N",'9a+c+n'!D59,0))</f>
        <v>0</v>
      </c>
      <c r="E59" s="46"/>
      <c r="F59" s="65"/>
      <c r="G59" s="119"/>
      <c r="H59" s="119">
        <f>IF($C$4="Neattiecināmās izmaksas",IF('9a+c+n'!$Q59="N",'9a+c+n'!H59,0))</f>
        <v>0</v>
      </c>
      <c r="I59" s="119"/>
      <c r="J59" s="119"/>
      <c r="K59" s="120">
        <f>IF($C$4="Neattiecināmās izmaksas",IF('9a+c+n'!$Q59="N",'9a+c+n'!K59,0))</f>
        <v>0</v>
      </c>
      <c r="L59" s="82">
        <f>IF($C$4="Neattiecināmās izmaksas",IF('9a+c+n'!$Q59="N",'9a+c+n'!L59,0))</f>
        <v>0</v>
      </c>
      <c r="M59" s="119">
        <f>IF($C$4="Neattiecināmās izmaksas",IF('9a+c+n'!$Q59="N",'9a+c+n'!M59,0))</f>
        <v>0</v>
      </c>
      <c r="N59" s="119">
        <f>IF($C$4="Neattiecināmās izmaksas",IF('9a+c+n'!$Q59="N",'9a+c+n'!N59,0))</f>
        <v>0</v>
      </c>
      <c r="O59" s="119">
        <f>IF($C$4="Neattiecināmās izmaksas",IF('9a+c+n'!$Q59="N",'9a+c+n'!O59,0))</f>
        <v>0</v>
      </c>
      <c r="P59" s="120">
        <f>IF($C$4="Neattiecināmās izmaksas",IF('9a+c+n'!$Q59="N",'9a+c+n'!P59,0))</f>
        <v>0</v>
      </c>
    </row>
    <row r="60" spans="1:16" x14ac:dyDescent="0.2">
      <c r="A60" s="51">
        <f>IF(P60=0,0,IF(COUNTBLANK(P60)=1,0,COUNTA($P$14:P60)))</f>
        <v>0</v>
      </c>
      <c r="B60" s="24">
        <f>IF($C$4="Neattiecināmās izmaksas",IF('9a+c+n'!$Q60="N",'9a+c+n'!B60,0))</f>
        <v>0</v>
      </c>
      <c r="C60" s="24">
        <f>IF($C$4="Neattiecināmās izmaksas",IF('9a+c+n'!$Q60="N",'9a+c+n'!C60,0))</f>
        <v>0</v>
      </c>
      <c r="D60" s="24">
        <f>IF($C$4="Neattiecināmās izmaksas",IF('9a+c+n'!$Q60="N",'9a+c+n'!D60,0))</f>
        <v>0</v>
      </c>
      <c r="E60" s="46"/>
      <c r="F60" s="65"/>
      <c r="G60" s="119"/>
      <c r="H60" s="119">
        <f>IF($C$4="Neattiecināmās izmaksas",IF('9a+c+n'!$Q60="N",'9a+c+n'!H60,0))</f>
        <v>0</v>
      </c>
      <c r="I60" s="119"/>
      <c r="J60" s="119"/>
      <c r="K60" s="120">
        <f>IF($C$4="Neattiecināmās izmaksas",IF('9a+c+n'!$Q60="N",'9a+c+n'!K60,0))</f>
        <v>0</v>
      </c>
      <c r="L60" s="82">
        <f>IF($C$4="Neattiecināmās izmaksas",IF('9a+c+n'!$Q60="N",'9a+c+n'!L60,0))</f>
        <v>0</v>
      </c>
      <c r="M60" s="119">
        <f>IF($C$4="Neattiecināmās izmaksas",IF('9a+c+n'!$Q60="N",'9a+c+n'!M60,0))</f>
        <v>0</v>
      </c>
      <c r="N60" s="119">
        <f>IF($C$4="Neattiecināmās izmaksas",IF('9a+c+n'!$Q60="N",'9a+c+n'!N60,0))</f>
        <v>0</v>
      </c>
      <c r="O60" s="119">
        <f>IF($C$4="Neattiecināmās izmaksas",IF('9a+c+n'!$Q60="N",'9a+c+n'!O60,0))</f>
        <v>0</v>
      </c>
      <c r="P60" s="120">
        <f>IF($C$4="Neattiecināmās izmaksas",IF('9a+c+n'!$Q60="N",'9a+c+n'!P60,0))</f>
        <v>0</v>
      </c>
    </row>
    <row r="61" spans="1:16" x14ac:dyDescent="0.2">
      <c r="A61" s="51">
        <f>IF(P61=0,0,IF(COUNTBLANK(P61)=1,0,COUNTA($P$14:P61)))</f>
        <v>0</v>
      </c>
      <c r="B61" s="24">
        <f>IF($C$4="Neattiecināmās izmaksas",IF('9a+c+n'!$Q61="N",'9a+c+n'!B61,0))</f>
        <v>0</v>
      </c>
      <c r="C61" s="24">
        <f>IF($C$4="Neattiecināmās izmaksas",IF('9a+c+n'!$Q61="N",'9a+c+n'!C61,0))</f>
        <v>0</v>
      </c>
      <c r="D61" s="24">
        <f>IF($C$4="Neattiecināmās izmaksas",IF('9a+c+n'!$Q61="N",'9a+c+n'!D61,0))</f>
        <v>0</v>
      </c>
      <c r="E61" s="46"/>
      <c r="F61" s="65"/>
      <c r="G61" s="119"/>
      <c r="H61" s="119">
        <f>IF($C$4="Neattiecināmās izmaksas",IF('9a+c+n'!$Q61="N",'9a+c+n'!H61,0))</f>
        <v>0</v>
      </c>
      <c r="I61" s="119"/>
      <c r="J61" s="119"/>
      <c r="K61" s="120">
        <f>IF($C$4="Neattiecināmās izmaksas",IF('9a+c+n'!$Q61="N",'9a+c+n'!K61,0))</f>
        <v>0</v>
      </c>
      <c r="L61" s="82">
        <f>IF($C$4="Neattiecināmās izmaksas",IF('9a+c+n'!$Q61="N",'9a+c+n'!L61,0))</f>
        <v>0</v>
      </c>
      <c r="M61" s="119">
        <f>IF($C$4="Neattiecināmās izmaksas",IF('9a+c+n'!$Q61="N",'9a+c+n'!M61,0))</f>
        <v>0</v>
      </c>
      <c r="N61" s="119">
        <f>IF($C$4="Neattiecināmās izmaksas",IF('9a+c+n'!$Q61="N",'9a+c+n'!N61,0))</f>
        <v>0</v>
      </c>
      <c r="O61" s="119">
        <f>IF($C$4="Neattiecināmās izmaksas",IF('9a+c+n'!$Q61="N",'9a+c+n'!O61,0))</f>
        <v>0</v>
      </c>
      <c r="P61" s="120">
        <f>IF($C$4="Neattiecināmās izmaksas",IF('9a+c+n'!$Q61="N",'9a+c+n'!P61,0))</f>
        <v>0</v>
      </c>
    </row>
    <row r="62" spans="1:16" x14ac:dyDescent="0.2">
      <c r="A62" s="51">
        <f>IF(P62=0,0,IF(COUNTBLANK(P62)=1,0,COUNTA($P$14:P62)))</f>
        <v>0</v>
      </c>
      <c r="B62" s="24">
        <f>IF($C$4="Neattiecināmās izmaksas",IF('9a+c+n'!$Q62="N",'9a+c+n'!B62,0))</f>
        <v>0</v>
      </c>
      <c r="C62" s="24">
        <f>IF($C$4="Neattiecināmās izmaksas",IF('9a+c+n'!$Q62="N",'9a+c+n'!C62,0))</f>
        <v>0</v>
      </c>
      <c r="D62" s="24">
        <f>IF($C$4="Neattiecināmās izmaksas",IF('9a+c+n'!$Q62="N",'9a+c+n'!D62,0))</f>
        <v>0</v>
      </c>
      <c r="E62" s="46"/>
      <c r="F62" s="65"/>
      <c r="G62" s="119"/>
      <c r="H62" s="119">
        <f>IF($C$4="Neattiecināmās izmaksas",IF('9a+c+n'!$Q62="N",'9a+c+n'!H62,0))</f>
        <v>0</v>
      </c>
      <c r="I62" s="119"/>
      <c r="J62" s="119"/>
      <c r="K62" s="120">
        <f>IF($C$4="Neattiecināmās izmaksas",IF('9a+c+n'!$Q62="N",'9a+c+n'!K62,0))</f>
        <v>0</v>
      </c>
      <c r="L62" s="82">
        <f>IF($C$4="Neattiecināmās izmaksas",IF('9a+c+n'!$Q62="N",'9a+c+n'!L62,0))</f>
        <v>0</v>
      </c>
      <c r="M62" s="119">
        <f>IF($C$4="Neattiecināmās izmaksas",IF('9a+c+n'!$Q62="N",'9a+c+n'!M62,0))</f>
        <v>0</v>
      </c>
      <c r="N62" s="119">
        <f>IF($C$4="Neattiecināmās izmaksas",IF('9a+c+n'!$Q62="N",'9a+c+n'!N62,0))</f>
        <v>0</v>
      </c>
      <c r="O62" s="119">
        <f>IF($C$4="Neattiecināmās izmaksas",IF('9a+c+n'!$Q62="N",'9a+c+n'!O62,0))</f>
        <v>0</v>
      </c>
      <c r="P62" s="120">
        <f>IF($C$4="Neattiecināmās izmaksas",IF('9a+c+n'!$Q62="N",'9a+c+n'!P62,0))</f>
        <v>0</v>
      </c>
    </row>
    <row r="63" spans="1:16" x14ac:dyDescent="0.2">
      <c r="A63" s="51">
        <f>IF(P63=0,0,IF(COUNTBLANK(P63)=1,0,COUNTA($P$14:P63)))</f>
        <v>0</v>
      </c>
      <c r="B63" s="24">
        <f>IF($C$4="Neattiecināmās izmaksas",IF('9a+c+n'!$Q63="N",'9a+c+n'!B63,0))</f>
        <v>0</v>
      </c>
      <c r="C63" s="24">
        <f>IF($C$4="Neattiecināmās izmaksas",IF('9a+c+n'!$Q63="N",'9a+c+n'!C63,0))</f>
        <v>0</v>
      </c>
      <c r="D63" s="24">
        <f>IF($C$4="Neattiecināmās izmaksas",IF('9a+c+n'!$Q63="N",'9a+c+n'!D63,0))</f>
        <v>0</v>
      </c>
      <c r="E63" s="46"/>
      <c r="F63" s="65"/>
      <c r="G63" s="119"/>
      <c r="H63" s="119">
        <f>IF($C$4="Neattiecināmās izmaksas",IF('9a+c+n'!$Q63="N",'9a+c+n'!H63,0))</f>
        <v>0</v>
      </c>
      <c r="I63" s="119"/>
      <c r="J63" s="119"/>
      <c r="K63" s="120">
        <f>IF($C$4="Neattiecināmās izmaksas",IF('9a+c+n'!$Q63="N",'9a+c+n'!K63,0))</f>
        <v>0</v>
      </c>
      <c r="L63" s="82">
        <f>IF($C$4="Neattiecināmās izmaksas",IF('9a+c+n'!$Q63="N",'9a+c+n'!L63,0))</f>
        <v>0</v>
      </c>
      <c r="M63" s="119">
        <f>IF($C$4="Neattiecināmās izmaksas",IF('9a+c+n'!$Q63="N",'9a+c+n'!M63,0))</f>
        <v>0</v>
      </c>
      <c r="N63" s="119">
        <f>IF($C$4="Neattiecināmās izmaksas",IF('9a+c+n'!$Q63="N",'9a+c+n'!N63,0))</f>
        <v>0</v>
      </c>
      <c r="O63" s="119">
        <f>IF($C$4="Neattiecināmās izmaksas",IF('9a+c+n'!$Q63="N",'9a+c+n'!O63,0))</f>
        <v>0</v>
      </c>
      <c r="P63" s="120">
        <f>IF($C$4="Neattiecināmās izmaksas",IF('9a+c+n'!$Q63="N",'9a+c+n'!P63,0))</f>
        <v>0</v>
      </c>
    </row>
    <row r="64" spans="1:16" x14ac:dyDescent="0.2">
      <c r="A64" s="51">
        <f>IF(P64=0,0,IF(COUNTBLANK(P64)=1,0,COUNTA($P$14:P64)))</f>
        <v>0</v>
      </c>
      <c r="B64" s="24">
        <f>IF($C$4="Neattiecināmās izmaksas",IF('9a+c+n'!$Q64="N",'9a+c+n'!B64,0))</f>
        <v>0</v>
      </c>
      <c r="C64" s="24">
        <f>IF($C$4="Neattiecināmās izmaksas",IF('9a+c+n'!$Q64="N",'9a+c+n'!C64,0))</f>
        <v>0</v>
      </c>
      <c r="D64" s="24">
        <f>IF($C$4="Neattiecināmās izmaksas",IF('9a+c+n'!$Q64="N",'9a+c+n'!D64,0))</f>
        <v>0</v>
      </c>
      <c r="E64" s="46"/>
      <c r="F64" s="65"/>
      <c r="G64" s="119"/>
      <c r="H64" s="119">
        <f>IF($C$4="Neattiecināmās izmaksas",IF('9a+c+n'!$Q64="N",'9a+c+n'!H64,0))</f>
        <v>0</v>
      </c>
      <c r="I64" s="119"/>
      <c r="J64" s="119"/>
      <c r="K64" s="120">
        <f>IF($C$4="Neattiecināmās izmaksas",IF('9a+c+n'!$Q64="N",'9a+c+n'!K64,0))</f>
        <v>0</v>
      </c>
      <c r="L64" s="82">
        <f>IF($C$4="Neattiecināmās izmaksas",IF('9a+c+n'!$Q64="N",'9a+c+n'!L64,0))</f>
        <v>0</v>
      </c>
      <c r="M64" s="119">
        <f>IF($C$4="Neattiecināmās izmaksas",IF('9a+c+n'!$Q64="N",'9a+c+n'!M64,0))</f>
        <v>0</v>
      </c>
      <c r="N64" s="119">
        <f>IF($C$4="Neattiecināmās izmaksas",IF('9a+c+n'!$Q64="N",'9a+c+n'!N64,0))</f>
        <v>0</v>
      </c>
      <c r="O64" s="119">
        <f>IF($C$4="Neattiecināmās izmaksas",IF('9a+c+n'!$Q64="N",'9a+c+n'!O64,0))</f>
        <v>0</v>
      </c>
      <c r="P64" s="120">
        <f>IF($C$4="Neattiecināmās izmaksas",IF('9a+c+n'!$Q64="N",'9a+c+n'!P64,0))</f>
        <v>0</v>
      </c>
    </row>
    <row r="65" spans="1:16" x14ac:dyDescent="0.2">
      <c r="A65" s="51">
        <f>IF(P65=0,0,IF(COUNTBLANK(P65)=1,0,COUNTA($P$14:P65)))</f>
        <v>0</v>
      </c>
      <c r="B65" s="24">
        <f>IF($C$4="Neattiecināmās izmaksas",IF('9a+c+n'!$Q65="N",'9a+c+n'!B65,0))</f>
        <v>0</v>
      </c>
      <c r="C65" s="24">
        <f>IF($C$4="Neattiecināmās izmaksas",IF('9a+c+n'!$Q65="N",'9a+c+n'!C65,0))</f>
        <v>0</v>
      </c>
      <c r="D65" s="24">
        <f>IF($C$4="Neattiecināmās izmaksas",IF('9a+c+n'!$Q65="N",'9a+c+n'!D65,0))</f>
        <v>0</v>
      </c>
      <c r="E65" s="46"/>
      <c r="F65" s="65"/>
      <c r="G65" s="119"/>
      <c r="H65" s="119">
        <f>IF($C$4="Neattiecināmās izmaksas",IF('9a+c+n'!$Q65="N",'9a+c+n'!H65,0))</f>
        <v>0</v>
      </c>
      <c r="I65" s="119"/>
      <c r="J65" s="119"/>
      <c r="K65" s="120">
        <f>IF($C$4="Neattiecināmās izmaksas",IF('9a+c+n'!$Q65="N",'9a+c+n'!K65,0))</f>
        <v>0</v>
      </c>
      <c r="L65" s="82">
        <f>IF($C$4="Neattiecināmās izmaksas",IF('9a+c+n'!$Q65="N",'9a+c+n'!L65,0))</f>
        <v>0</v>
      </c>
      <c r="M65" s="119">
        <f>IF($C$4="Neattiecināmās izmaksas",IF('9a+c+n'!$Q65="N",'9a+c+n'!M65,0))</f>
        <v>0</v>
      </c>
      <c r="N65" s="119">
        <f>IF($C$4="Neattiecināmās izmaksas",IF('9a+c+n'!$Q65="N",'9a+c+n'!N65,0))</f>
        <v>0</v>
      </c>
      <c r="O65" s="119">
        <f>IF($C$4="Neattiecināmās izmaksas",IF('9a+c+n'!$Q65="N",'9a+c+n'!O65,0))</f>
        <v>0</v>
      </c>
      <c r="P65" s="120">
        <f>IF($C$4="Neattiecināmās izmaksas",IF('9a+c+n'!$Q65="N",'9a+c+n'!P65,0))</f>
        <v>0</v>
      </c>
    </row>
    <row r="66" spans="1:16" ht="10.8" thickBot="1" x14ac:dyDescent="0.25">
      <c r="A66" s="51">
        <f>IF(P66=0,0,IF(COUNTBLANK(P66)=1,0,COUNTA($P$14:P66)))</f>
        <v>0</v>
      </c>
      <c r="B66" s="24">
        <f>IF($C$4="Neattiecināmās izmaksas",IF('9a+c+n'!$Q66="N",'9a+c+n'!B66,0))</f>
        <v>0</v>
      </c>
      <c r="C66" s="24">
        <f>IF($C$4="Neattiecināmās izmaksas",IF('9a+c+n'!$Q66="N",'9a+c+n'!C66,0))</f>
        <v>0</v>
      </c>
      <c r="D66" s="24">
        <f>IF($C$4="Neattiecināmās izmaksas",IF('9a+c+n'!$Q66="N",'9a+c+n'!D66,0))</f>
        <v>0</v>
      </c>
      <c r="E66" s="46"/>
      <c r="F66" s="65"/>
      <c r="G66" s="119"/>
      <c r="H66" s="119">
        <f>IF($C$4="Neattiecināmās izmaksas",IF('9a+c+n'!$Q66="N",'9a+c+n'!H66,0))</f>
        <v>0</v>
      </c>
      <c r="I66" s="119"/>
      <c r="J66" s="119"/>
      <c r="K66" s="120">
        <f>IF($C$4="Neattiecināmās izmaksas",IF('9a+c+n'!$Q66="N",'9a+c+n'!K66,0))</f>
        <v>0</v>
      </c>
      <c r="L66" s="82">
        <f>IF($C$4="Neattiecināmās izmaksas",IF('9a+c+n'!$Q66="N",'9a+c+n'!L66,0))</f>
        <v>0</v>
      </c>
      <c r="M66" s="119">
        <f>IF($C$4="Neattiecināmās izmaksas",IF('9a+c+n'!$Q66="N",'9a+c+n'!M66,0))</f>
        <v>0</v>
      </c>
      <c r="N66" s="119">
        <f>IF($C$4="Neattiecināmās izmaksas",IF('9a+c+n'!$Q66="N",'9a+c+n'!N66,0))</f>
        <v>0</v>
      </c>
      <c r="O66" s="119">
        <f>IF($C$4="Neattiecināmās izmaksas",IF('9a+c+n'!$Q66="N",'9a+c+n'!O66,0))</f>
        <v>0</v>
      </c>
      <c r="P66" s="120">
        <f>IF($C$4="Neattiecināmās izmaksas",IF('9a+c+n'!$Q66="N",'9a+c+n'!P66,0))</f>
        <v>0</v>
      </c>
    </row>
    <row r="67" spans="1:16" ht="12" customHeight="1" thickBot="1" x14ac:dyDescent="0.25">
      <c r="A67" s="317" t="s">
        <v>62</v>
      </c>
      <c r="B67" s="318"/>
      <c r="C67" s="318"/>
      <c r="D67" s="318"/>
      <c r="E67" s="318"/>
      <c r="F67" s="318"/>
      <c r="G67" s="318"/>
      <c r="H67" s="318"/>
      <c r="I67" s="318"/>
      <c r="J67" s="318"/>
      <c r="K67" s="319"/>
      <c r="L67" s="133">
        <f>SUM(L14:L66)</f>
        <v>0</v>
      </c>
      <c r="M67" s="134">
        <f>SUM(M14:M66)</f>
        <v>0</v>
      </c>
      <c r="N67" s="134">
        <f>SUM(N14:N66)</f>
        <v>0</v>
      </c>
      <c r="O67" s="134">
        <f>SUM(O14:O66)</f>
        <v>0</v>
      </c>
      <c r="P67" s="135">
        <f>SUM(P14:P66)</f>
        <v>0</v>
      </c>
    </row>
    <row r="68" spans="1:16" x14ac:dyDescent="0.2">
      <c r="A68" s="16"/>
      <c r="B68" s="16"/>
      <c r="C68" s="16"/>
      <c r="D68" s="16"/>
      <c r="E68" s="16"/>
      <c r="F68" s="16"/>
      <c r="G68" s="16"/>
      <c r="H68" s="16"/>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1" t="s">
        <v>14</v>
      </c>
      <c r="B70" s="16"/>
      <c r="C70" s="320" t="str">
        <f>'Kops n'!C35:H35</f>
        <v>Gundega Ābelīte 28.03.2024</v>
      </c>
      <c r="D70" s="320"/>
      <c r="E70" s="320"/>
      <c r="F70" s="320"/>
      <c r="G70" s="320"/>
      <c r="H70" s="320"/>
      <c r="I70" s="16"/>
      <c r="J70" s="16"/>
      <c r="K70" s="16"/>
      <c r="L70" s="16"/>
      <c r="M70" s="16"/>
      <c r="N70" s="16"/>
      <c r="O70" s="16"/>
      <c r="P70" s="16"/>
    </row>
    <row r="71" spans="1:16" x14ac:dyDescent="0.2">
      <c r="A71" s="16"/>
      <c r="B71" s="16"/>
      <c r="C71" s="246" t="s">
        <v>15</v>
      </c>
      <c r="D71" s="246"/>
      <c r="E71" s="246"/>
      <c r="F71" s="246"/>
      <c r="G71" s="246"/>
      <c r="H71" s="246"/>
      <c r="I71" s="16"/>
      <c r="J71" s="16"/>
      <c r="K71" s="16"/>
      <c r="L71" s="16"/>
      <c r="M71" s="16"/>
      <c r="N71" s="16"/>
      <c r="O71" s="16"/>
      <c r="P71" s="16"/>
    </row>
    <row r="72" spans="1:16" x14ac:dyDescent="0.2">
      <c r="A72" s="16"/>
      <c r="B72" s="16"/>
      <c r="C72" s="16"/>
      <c r="D72" s="16"/>
      <c r="E72" s="16"/>
      <c r="F72" s="16"/>
      <c r="G72" s="16"/>
      <c r="H72" s="16"/>
      <c r="I72" s="16"/>
      <c r="J72" s="16"/>
      <c r="K72" s="16"/>
      <c r="L72" s="16"/>
      <c r="M72" s="16"/>
      <c r="N72" s="16"/>
      <c r="O72" s="16"/>
      <c r="P72" s="16"/>
    </row>
    <row r="73" spans="1:16" x14ac:dyDescent="0.2">
      <c r="A73" s="262" t="str">
        <f>'Kops n'!A38:D38</f>
        <v>Tāme sastādīta 2024. gada 28. martā</v>
      </c>
      <c r="B73" s="263"/>
      <c r="C73" s="263"/>
      <c r="D73" s="263"/>
      <c r="E73" s="16"/>
      <c r="F73" s="16"/>
      <c r="G73" s="16"/>
      <c r="H73" s="16"/>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1" t="s">
        <v>41</v>
      </c>
      <c r="B75" s="16"/>
      <c r="C75" s="320">
        <f>'Kops n'!C40:H40</f>
        <v>0</v>
      </c>
      <c r="D75" s="320"/>
      <c r="E75" s="320"/>
      <c r="F75" s="320"/>
      <c r="G75" s="320"/>
      <c r="H75" s="320"/>
      <c r="I75" s="16"/>
      <c r="J75" s="16"/>
      <c r="K75" s="16"/>
      <c r="L75" s="16"/>
      <c r="M75" s="16"/>
      <c r="N75" s="16"/>
      <c r="O75" s="16"/>
      <c r="P75" s="16"/>
    </row>
    <row r="76" spans="1:16" x14ac:dyDescent="0.2">
      <c r="A76" s="16"/>
      <c r="B76" s="16"/>
      <c r="C76" s="246" t="s">
        <v>15</v>
      </c>
      <c r="D76" s="246"/>
      <c r="E76" s="246"/>
      <c r="F76" s="246"/>
      <c r="G76" s="246"/>
      <c r="H76" s="246"/>
      <c r="I76" s="16"/>
      <c r="J76" s="16"/>
      <c r="K76" s="16"/>
      <c r="L76" s="16"/>
      <c r="M76" s="16"/>
      <c r="N76" s="16"/>
      <c r="O76" s="16"/>
      <c r="P76" s="16"/>
    </row>
    <row r="77" spans="1:16" x14ac:dyDescent="0.2">
      <c r="A77" s="16"/>
      <c r="B77" s="16"/>
      <c r="C77" s="16"/>
      <c r="D77" s="16"/>
      <c r="E77" s="16"/>
      <c r="F77" s="16"/>
      <c r="G77" s="16"/>
      <c r="H77" s="16"/>
      <c r="I77" s="16"/>
      <c r="J77" s="16"/>
      <c r="K77" s="16"/>
      <c r="L77" s="16"/>
      <c r="M77" s="16"/>
      <c r="N77" s="16"/>
      <c r="O77" s="16"/>
      <c r="P77" s="16"/>
    </row>
    <row r="78" spans="1:16" x14ac:dyDescent="0.2">
      <c r="A78" s="78" t="s">
        <v>16</v>
      </c>
      <c r="B78" s="42"/>
      <c r="C78" s="85">
        <f>'Kops n'!C43</f>
        <v>0</v>
      </c>
      <c r="D78" s="42"/>
      <c r="E78" s="16"/>
      <c r="F78" s="16"/>
      <c r="G78" s="16"/>
      <c r="H78" s="1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sheetData>
  <mergeCells count="23">
    <mergeCell ref="C2:I2"/>
    <mergeCell ref="C3:I3"/>
    <mergeCell ref="C4:I4"/>
    <mergeCell ref="D5:L5"/>
    <mergeCell ref="D6:L6"/>
    <mergeCell ref="D8:L8"/>
    <mergeCell ref="A9:F9"/>
    <mergeCell ref="J9:M9"/>
    <mergeCell ref="N9:O9"/>
    <mergeCell ref="D7:L7"/>
    <mergeCell ref="C76:H76"/>
    <mergeCell ref="L12:P12"/>
    <mergeCell ref="A67:K67"/>
    <mergeCell ref="C70:H70"/>
    <mergeCell ref="C71:H71"/>
    <mergeCell ref="A73:D73"/>
    <mergeCell ref="C75:H75"/>
    <mergeCell ref="A12:A13"/>
    <mergeCell ref="B12:B13"/>
    <mergeCell ref="C12:C13"/>
    <mergeCell ref="D12:D13"/>
    <mergeCell ref="E12:E13"/>
    <mergeCell ref="F12:K12"/>
  </mergeCells>
  <conditionalFormatting sqref="A67:K67">
    <cfRule type="containsText" dxfId="54" priority="3" operator="containsText" text="Tiešās izmaksas kopā, t. sk. darba devēja sociālais nodoklis __.__% ">
      <formula>NOT(ISERROR(SEARCH("Tiešās izmaksas kopā, t. sk. darba devēja sociālais nodoklis __.__% ",A67)))</formula>
    </cfRule>
  </conditionalFormatting>
  <conditionalFormatting sqref="A14:P66">
    <cfRule type="cellIs" dxfId="53" priority="1" operator="equal">
      <formula>0</formula>
    </cfRule>
  </conditionalFormatting>
  <conditionalFormatting sqref="C2:I2 D5:L8 N9:O9 L67:P67 C70:H70 C75:H75 C78">
    <cfRule type="cellIs" dxfId="52"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C00000"/>
  </sheetPr>
  <dimension ref="A1:Q85"/>
  <sheetViews>
    <sheetView topLeftCell="A16" workbookViewId="0">
      <selection activeCell="I14" sqref="I14:J72"/>
    </sheetView>
  </sheetViews>
  <sheetFormatPr defaultColWidth="9.109375" defaultRowHeight="10.199999999999999" x14ac:dyDescent="0.2"/>
  <cols>
    <col min="1" max="1" width="4.5546875" style="1" customWidth="1"/>
    <col min="2" max="2" width="7.5546875" style="1" customWidth="1"/>
    <col min="3" max="3" width="38.44140625" style="1" customWidth="1"/>
    <col min="4" max="4" width="5.88671875" style="1" customWidth="1"/>
    <col min="5" max="5" width="8.6640625" style="1" customWidth="1"/>
    <col min="6" max="6" width="5.44140625" style="1" customWidth="1"/>
    <col min="7" max="7" width="8.1093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10</v>
      </c>
      <c r="E1" s="22"/>
      <c r="F1" s="22"/>
      <c r="G1" s="22"/>
      <c r="H1" s="22"/>
      <c r="I1" s="22"/>
      <c r="J1" s="22"/>
      <c r="N1" s="26"/>
      <c r="O1" s="27"/>
      <c r="P1" s="28"/>
    </row>
    <row r="2" spans="1:17" x14ac:dyDescent="0.2">
      <c r="A2" s="29"/>
      <c r="B2" s="29"/>
      <c r="C2" s="332" t="s">
        <v>363</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362</v>
      </c>
      <c r="B9" s="329"/>
      <c r="C9" s="329"/>
      <c r="D9" s="329"/>
      <c r="E9" s="329"/>
      <c r="F9" s="329"/>
      <c r="G9" s="31"/>
      <c r="H9" s="31"/>
      <c r="I9" s="31"/>
      <c r="J9" s="330" t="s">
        <v>45</v>
      </c>
      <c r="K9" s="330"/>
      <c r="L9" s="330"/>
      <c r="M9" s="330"/>
      <c r="N9" s="331">
        <f>P73</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34" t="s">
        <v>52</v>
      </c>
      <c r="G12" s="315"/>
      <c r="H12" s="315"/>
      <c r="I12" s="315"/>
      <c r="J12" s="315"/>
      <c r="K12" s="316"/>
      <c r="L12" s="314" t="s">
        <v>53</v>
      </c>
      <c r="M12" s="315"/>
      <c r="N12" s="315"/>
      <c r="O12" s="315"/>
      <c r="P12" s="316"/>
      <c r="Q12" s="89" t="s">
        <v>54</v>
      </c>
    </row>
    <row r="13" spans="1:17" ht="126.75" customHeight="1" thickBot="1" x14ac:dyDescent="0.25">
      <c r="A13" s="335"/>
      <c r="B13" s="336"/>
      <c r="C13" s="337"/>
      <c r="D13" s="338"/>
      <c r="E13" s="339"/>
      <c r="F13" s="69"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199">
        <v>1</v>
      </c>
      <c r="B14" s="194" t="s">
        <v>256</v>
      </c>
      <c r="C14" s="195" t="s">
        <v>302</v>
      </c>
      <c r="D14" s="196" t="s">
        <v>303</v>
      </c>
      <c r="E14" s="197">
        <v>1</v>
      </c>
      <c r="F14" s="212"/>
      <c r="G14" s="173"/>
      <c r="H14" s="109">
        <f>F14*G14</f>
        <v>0</v>
      </c>
      <c r="I14" s="174"/>
      <c r="J14" s="173"/>
      <c r="K14" s="114">
        <f>SUM(H14:J14)</f>
        <v>0</v>
      </c>
      <c r="L14" s="71">
        <f>E14*F14</f>
        <v>0</v>
      </c>
      <c r="M14" s="109">
        <f>H14*E14</f>
        <v>0</v>
      </c>
      <c r="N14" s="109">
        <f>I14*E14</f>
        <v>0</v>
      </c>
      <c r="O14" s="109">
        <f>J14*E14</f>
        <v>0</v>
      </c>
      <c r="P14" s="114">
        <f>SUM(M14:O14)</f>
        <v>0</v>
      </c>
      <c r="Q14" s="57" t="s">
        <v>46</v>
      </c>
    </row>
    <row r="15" spans="1:17" ht="20.399999999999999" x14ac:dyDescent="0.2">
      <c r="A15" s="189">
        <f>A14+1</f>
        <v>2</v>
      </c>
      <c r="B15" s="178" t="s">
        <v>256</v>
      </c>
      <c r="C15" s="147" t="s">
        <v>304</v>
      </c>
      <c r="D15" s="145" t="s">
        <v>303</v>
      </c>
      <c r="E15" s="179">
        <v>1</v>
      </c>
      <c r="F15" s="213"/>
      <c r="G15" s="149"/>
      <c r="H15" s="111">
        <f>F15*G15</f>
        <v>0</v>
      </c>
      <c r="I15" s="175"/>
      <c r="J15" s="149"/>
      <c r="K15" s="115">
        <f t="shared" ref="K15:K72" si="0">SUM(H15:J15)</f>
        <v>0</v>
      </c>
      <c r="L15" s="41">
        <f t="shared" ref="L15:L72" si="1">E15*F15</f>
        <v>0</v>
      </c>
      <c r="M15" s="111">
        <f t="shared" ref="M15:M72" si="2">H15*E15</f>
        <v>0</v>
      </c>
      <c r="N15" s="111">
        <f t="shared" ref="N15:N72" si="3">I15*E15</f>
        <v>0</v>
      </c>
      <c r="O15" s="111">
        <f t="shared" ref="O15:O72" si="4">J15*E15</f>
        <v>0</v>
      </c>
      <c r="P15" s="115">
        <f t="shared" ref="P15:P72" si="5">SUM(M15:O15)</f>
        <v>0</v>
      </c>
      <c r="Q15" s="61" t="s">
        <v>46</v>
      </c>
    </row>
    <row r="16" spans="1:17" x14ac:dyDescent="0.2">
      <c r="A16" s="189">
        <v>3</v>
      </c>
      <c r="B16" s="178" t="s">
        <v>256</v>
      </c>
      <c r="C16" s="147" t="s">
        <v>305</v>
      </c>
      <c r="D16" s="145" t="s">
        <v>228</v>
      </c>
      <c r="E16" s="179">
        <v>1</v>
      </c>
      <c r="F16" s="154"/>
      <c r="G16" s="149"/>
      <c r="H16" s="111">
        <f t="shared" ref="H16:H72" si="6">F16*G16</f>
        <v>0</v>
      </c>
      <c r="I16" s="175"/>
      <c r="J16" s="149"/>
      <c r="K16" s="115">
        <f t="shared" si="0"/>
        <v>0</v>
      </c>
      <c r="L16" s="41">
        <f t="shared" si="1"/>
        <v>0</v>
      </c>
      <c r="M16" s="111">
        <f t="shared" si="2"/>
        <v>0</v>
      </c>
      <c r="N16" s="111">
        <f t="shared" si="3"/>
        <v>0</v>
      </c>
      <c r="O16" s="111">
        <f t="shared" si="4"/>
        <v>0</v>
      </c>
      <c r="P16" s="115">
        <f t="shared" si="5"/>
        <v>0</v>
      </c>
      <c r="Q16" s="61" t="s">
        <v>46</v>
      </c>
    </row>
    <row r="17" spans="1:17" x14ac:dyDescent="0.2">
      <c r="A17" s="189">
        <f t="shared" ref="A17:A72" si="7">A16+1</f>
        <v>4</v>
      </c>
      <c r="B17" s="178" t="s">
        <v>256</v>
      </c>
      <c r="C17" s="147" t="s">
        <v>306</v>
      </c>
      <c r="D17" s="145" t="s">
        <v>303</v>
      </c>
      <c r="E17" s="179">
        <v>1</v>
      </c>
      <c r="F17" s="213"/>
      <c r="G17" s="149"/>
      <c r="H17" s="111">
        <f t="shared" si="6"/>
        <v>0</v>
      </c>
      <c r="I17" s="175"/>
      <c r="J17" s="149"/>
      <c r="K17" s="115">
        <f t="shared" si="0"/>
        <v>0</v>
      </c>
      <c r="L17" s="41">
        <f t="shared" si="1"/>
        <v>0</v>
      </c>
      <c r="M17" s="111">
        <f t="shared" si="2"/>
        <v>0</v>
      </c>
      <c r="N17" s="111">
        <f t="shared" si="3"/>
        <v>0</v>
      </c>
      <c r="O17" s="111">
        <f t="shared" si="4"/>
        <v>0</v>
      </c>
      <c r="P17" s="115">
        <f t="shared" si="5"/>
        <v>0</v>
      </c>
      <c r="Q17" s="61" t="s">
        <v>46</v>
      </c>
    </row>
    <row r="18" spans="1:17" x14ac:dyDescent="0.2">
      <c r="A18" s="189">
        <f t="shared" si="7"/>
        <v>5</v>
      </c>
      <c r="B18" s="178" t="s">
        <v>256</v>
      </c>
      <c r="C18" s="147" t="s">
        <v>307</v>
      </c>
      <c r="D18" s="145" t="s">
        <v>228</v>
      </c>
      <c r="E18" s="179">
        <v>1</v>
      </c>
      <c r="F18" s="154"/>
      <c r="G18" s="149"/>
      <c r="H18" s="111">
        <f t="shared" si="6"/>
        <v>0</v>
      </c>
      <c r="I18" s="175"/>
      <c r="J18" s="149"/>
      <c r="K18" s="115">
        <f t="shared" si="0"/>
        <v>0</v>
      </c>
      <c r="L18" s="41">
        <f t="shared" si="1"/>
        <v>0</v>
      </c>
      <c r="M18" s="111">
        <f t="shared" si="2"/>
        <v>0</v>
      </c>
      <c r="N18" s="111">
        <f t="shared" si="3"/>
        <v>0</v>
      </c>
      <c r="O18" s="111">
        <f t="shared" si="4"/>
        <v>0</v>
      </c>
      <c r="P18" s="115">
        <f t="shared" si="5"/>
        <v>0</v>
      </c>
      <c r="Q18" s="61" t="s">
        <v>46</v>
      </c>
    </row>
    <row r="19" spans="1:17" x14ac:dyDescent="0.2">
      <c r="A19" s="189">
        <f t="shared" si="7"/>
        <v>6</v>
      </c>
      <c r="B19" s="178" t="s">
        <v>256</v>
      </c>
      <c r="C19" s="147" t="s">
        <v>308</v>
      </c>
      <c r="D19" s="145" t="s">
        <v>228</v>
      </c>
      <c r="E19" s="179">
        <v>1</v>
      </c>
      <c r="F19" s="213"/>
      <c r="G19" s="149"/>
      <c r="H19" s="111">
        <f t="shared" si="6"/>
        <v>0</v>
      </c>
      <c r="I19" s="175"/>
      <c r="J19" s="149"/>
      <c r="K19" s="115">
        <f t="shared" si="0"/>
        <v>0</v>
      </c>
      <c r="L19" s="41">
        <f t="shared" si="1"/>
        <v>0</v>
      </c>
      <c r="M19" s="111">
        <f t="shared" si="2"/>
        <v>0</v>
      </c>
      <c r="N19" s="111">
        <f t="shared" si="3"/>
        <v>0</v>
      </c>
      <c r="O19" s="111">
        <f t="shared" si="4"/>
        <v>0</v>
      </c>
      <c r="P19" s="115">
        <f t="shared" si="5"/>
        <v>0</v>
      </c>
      <c r="Q19" s="61" t="s">
        <v>46</v>
      </c>
    </row>
    <row r="20" spans="1:17" x14ac:dyDescent="0.2">
      <c r="A20" s="189">
        <f t="shared" si="7"/>
        <v>7</v>
      </c>
      <c r="B20" s="178" t="s">
        <v>256</v>
      </c>
      <c r="C20" s="147" t="s">
        <v>309</v>
      </c>
      <c r="D20" s="145" t="s">
        <v>228</v>
      </c>
      <c r="E20" s="179">
        <v>1</v>
      </c>
      <c r="F20" s="213"/>
      <c r="G20" s="149"/>
      <c r="H20" s="111">
        <f t="shared" si="6"/>
        <v>0</v>
      </c>
      <c r="I20" s="175"/>
      <c r="J20" s="149"/>
      <c r="K20" s="115">
        <f t="shared" si="0"/>
        <v>0</v>
      </c>
      <c r="L20" s="41">
        <f t="shared" si="1"/>
        <v>0</v>
      </c>
      <c r="M20" s="111">
        <f t="shared" si="2"/>
        <v>0</v>
      </c>
      <c r="N20" s="111">
        <f t="shared" si="3"/>
        <v>0</v>
      </c>
      <c r="O20" s="111">
        <f t="shared" si="4"/>
        <v>0</v>
      </c>
      <c r="P20" s="115">
        <f t="shared" si="5"/>
        <v>0</v>
      </c>
      <c r="Q20" s="61" t="s">
        <v>46</v>
      </c>
    </row>
    <row r="21" spans="1:17" x14ac:dyDescent="0.2">
      <c r="A21" s="189">
        <f t="shared" si="7"/>
        <v>8</v>
      </c>
      <c r="B21" s="178" t="s">
        <v>256</v>
      </c>
      <c r="C21" s="147" t="s">
        <v>310</v>
      </c>
      <c r="D21" s="145" t="s">
        <v>228</v>
      </c>
      <c r="E21" s="179">
        <v>1</v>
      </c>
      <c r="F21" s="213"/>
      <c r="G21" s="149"/>
      <c r="H21" s="111">
        <f t="shared" si="6"/>
        <v>0</v>
      </c>
      <c r="I21" s="175"/>
      <c r="J21" s="149"/>
      <c r="K21" s="115">
        <f t="shared" si="0"/>
        <v>0</v>
      </c>
      <c r="L21" s="41">
        <f t="shared" si="1"/>
        <v>0</v>
      </c>
      <c r="M21" s="111">
        <f t="shared" si="2"/>
        <v>0</v>
      </c>
      <c r="N21" s="111">
        <f t="shared" si="3"/>
        <v>0</v>
      </c>
      <c r="O21" s="111">
        <f t="shared" si="4"/>
        <v>0</v>
      </c>
      <c r="P21" s="115">
        <f t="shared" si="5"/>
        <v>0</v>
      </c>
      <c r="Q21" s="61" t="s">
        <v>46</v>
      </c>
    </row>
    <row r="22" spans="1:17" x14ac:dyDescent="0.2">
      <c r="A22" s="189">
        <f t="shared" si="7"/>
        <v>9</v>
      </c>
      <c r="B22" s="178" t="s">
        <v>256</v>
      </c>
      <c r="C22" s="147" t="s">
        <v>311</v>
      </c>
      <c r="D22" s="145" t="s">
        <v>228</v>
      </c>
      <c r="E22" s="179">
        <v>1</v>
      </c>
      <c r="F22" s="213"/>
      <c r="G22" s="149"/>
      <c r="H22" s="111">
        <f t="shared" si="6"/>
        <v>0</v>
      </c>
      <c r="I22" s="175"/>
      <c r="J22" s="149"/>
      <c r="K22" s="115">
        <f t="shared" si="0"/>
        <v>0</v>
      </c>
      <c r="L22" s="41">
        <f t="shared" si="1"/>
        <v>0</v>
      </c>
      <c r="M22" s="111">
        <f t="shared" si="2"/>
        <v>0</v>
      </c>
      <c r="N22" s="111">
        <f t="shared" si="3"/>
        <v>0</v>
      </c>
      <c r="O22" s="111">
        <f t="shared" si="4"/>
        <v>0</v>
      </c>
      <c r="P22" s="115">
        <f t="shared" si="5"/>
        <v>0</v>
      </c>
      <c r="Q22" s="61" t="s">
        <v>46</v>
      </c>
    </row>
    <row r="23" spans="1:17" x14ac:dyDescent="0.2">
      <c r="A23" s="189">
        <f t="shared" si="7"/>
        <v>10</v>
      </c>
      <c r="B23" s="178" t="s">
        <v>256</v>
      </c>
      <c r="C23" s="147" t="s">
        <v>312</v>
      </c>
      <c r="D23" s="145" t="s">
        <v>228</v>
      </c>
      <c r="E23" s="179">
        <v>3</v>
      </c>
      <c r="F23" s="154"/>
      <c r="G23" s="149"/>
      <c r="H23" s="111">
        <f t="shared" si="6"/>
        <v>0</v>
      </c>
      <c r="I23" s="175"/>
      <c r="J23" s="149"/>
      <c r="K23" s="115">
        <f t="shared" si="0"/>
        <v>0</v>
      </c>
      <c r="L23" s="41">
        <f t="shared" si="1"/>
        <v>0</v>
      </c>
      <c r="M23" s="111">
        <f t="shared" si="2"/>
        <v>0</v>
      </c>
      <c r="N23" s="111">
        <f t="shared" si="3"/>
        <v>0</v>
      </c>
      <c r="O23" s="111">
        <f t="shared" si="4"/>
        <v>0</v>
      </c>
      <c r="P23" s="115">
        <f t="shared" si="5"/>
        <v>0</v>
      </c>
      <c r="Q23" s="61" t="s">
        <v>46</v>
      </c>
    </row>
    <row r="24" spans="1:17" x14ac:dyDescent="0.2">
      <c r="A24" s="189">
        <f t="shared" si="7"/>
        <v>11</v>
      </c>
      <c r="B24" s="178" t="s">
        <v>256</v>
      </c>
      <c r="C24" s="147" t="s">
        <v>313</v>
      </c>
      <c r="D24" s="145" t="s">
        <v>228</v>
      </c>
      <c r="E24" s="179">
        <v>1</v>
      </c>
      <c r="F24" s="213"/>
      <c r="G24" s="149"/>
      <c r="H24" s="111">
        <f t="shared" si="6"/>
        <v>0</v>
      </c>
      <c r="I24" s="175"/>
      <c r="J24" s="149"/>
      <c r="K24" s="115">
        <f t="shared" si="0"/>
        <v>0</v>
      </c>
      <c r="L24" s="41">
        <f t="shared" si="1"/>
        <v>0</v>
      </c>
      <c r="M24" s="111">
        <f t="shared" si="2"/>
        <v>0</v>
      </c>
      <c r="N24" s="111">
        <f t="shared" si="3"/>
        <v>0</v>
      </c>
      <c r="O24" s="111">
        <f t="shared" si="4"/>
        <v>0</v>
      </c>
      <c r="P24" s="115">
        <f t="shared" si="5"/>
        <v>0</v>
      </c>
      <c r="Q24" s="61" t="s">
        <v>46</v>
      </c>
    </row>
    <row r="25" spans="1:17" x14ac:dyDescent="0.2">
      <c r="A25" s="189">
        <f t="shared" si="7"/>
        <v>12</v>
      </c>
      <c r="B25" s="178" t="s">
        <v>256</v>
      </c>
      <c r="C25" s="147" t="s">
        <v>314</v>
      </c>
      <c r="D25" s="145" t="s">
        <v>228</v>
      </c>
      <c r="E25" s="179">
        <v>1</v>
      </c>
      <c r="F25" s="213"/>
      <c r="G25" s="149"/>
      <c r="H25" s="111">
        <f t="shared" si="6"/>
        <v>0</v>
      </c>
      <c r="I25" s="175"/>
      <c r="J25" s="149"/>
      <c r="K25" s="115">
        <f t="shared" si="0"/>
        <v>0</v>
      </c>
      <c r="L25" s="41">
        <f t="shared" si="1"/>
        <v>0</v>
      </c>
      <c r="M25" s="111">
        <f t="shared" si="2"/>
        <v>0</v>
      </c>
      <c r="N25" s="111">
        <f t="shared" si="3"/>
        <v>0</v>
      </c>
      <c r="O25" s="111">
        <f t="shared" si="4"/>
        <v>0</v>
      </c>
      <c r="P25" s="115">
        <f t="shared" si="5"/>
        <v>0</v>
      </c>
      <c r="Q25" s="61" t="s">
        <v>46</v>
      </c>
    </row>
    <row r="26" spans="1:17" ht="20.399999999999999" x14ac:dyDescent="0.2">
      <c r="A26" s="189">
        <f t="shared" si="7"/>
        <v>13</v>
      </c>
      <c r="B26" s="178" t="s">
        <v>256</v>
      </c>
      <c r="C26" s="147" t="s">
        <v>315</v>
      </c>
      <c r="D26" s="145" t="s">
        <v>228</v>
      </c>
      <c r="E26" s="179">
        <v>1</v>
      </c>
      <c r="F26" s="213"/>
      <c r="G26" s="149"/>
      <c r="H26" s="111">
        <f t="shared" si="6"/>
        <v>0</v>
      </c>
      <c r="I26" s="175"/>
      <c r="J26" s="149"/>
      <c r="K26" s="115">
        <f t="shared" si="0"/>
        <v>0</v>
      </c>
      <c r="L26" s="41">
        <f t="shared" si="1"/>
        <v>0</v>
      </c>
      <c r="M26" s="111">
        <f t="shared" si="2"/>
        <v>0</v>
      </c>
      <c r="N26" s="111">
        <f t="shared" si="3"/>
        <v>0</v>
      </c>
      <c r="O26" s="111">
        <f t="shared" si="4"/>
        <v>0</v>
      </c>
      <c r="P26" s="115">
        <f t="shared" si="5"/>
        <v>0</v>
      </c>
      <c r="Q26" s="61" t="s">
        <v>46</v>
      </c>
    </row>
    <row r="27" spans="1:17" x14ac:dyDescent="0.2">
      <c r="A27" s="189">
        <f t="shared" si="7"/>
        <v>14</v>
      </c>
      <c r="B27" s="178" t="s">
        <v>256</v>
      </c>
      <c r="C27" s="147" t="s">
        <v>316</v>
      </c>
      <c r="D27" s="145" t="s">
        <v>228</v>
      </c>
      <c r="E27" s="179">
        <v>1</v>
      </c>
      <c r="F27" s="213"/>
      <c r="G27" s="149"/>
      <c r="H27" s="111">
        <f t="shared" si="6"/>
        <v>0</v>
      </c>
      <c r="I27" s="175"/>
      <c r="J27" s="149"/>
      <c r="K27" s="115">
        <f t="shared" si="0"/>
        <v>0</v>
      </c>
      <c r="L27" s="41">
        <f t="shared" si="1"/>
        <v>0</v>
      </c>
      <c r="M27" s="111">
        <f t="shared" si="2"/>
        <v>0</v>
      </c>
      <c r="N27" s="111">
        <f t="shared" si="3"/>
        <v>0</v>
      </c>
      <c r="O27" s="111">
        <f t="shared" si="4"/>
        <v>0</v>
      </c>
      <c r="P27" s="115">
        <f t="shared" si="5"/>
        <v>0</v>
      </c>
      <c r="Q27" s="61" t="s">
        <v>46</v>
      </c>
    </row>
    <row r="28" spans="1:17" x14ac:dyDescent="0.2">
      <c r="A28" s="189">
        <f t="shared" si="7"/>
        <v>15</v>
      </c>
      <c r="B28" s="178" t="s">
        <v>256</v>
      </c>
      <c r="C28" s="147" t="s">
        <v>317</v>
      </c>
      <c r="D28" s="145" t="s">
        <v>228</v>
      </c>
      <c r="E28" s="179">
        <v>1</v>
      </c>
      <c r="F28" s="213"/>
      <c r="G28" s="149"/>
      <c r="H28" s="111">
        <f t="shared" si="6"/>
        <v>0</v>
      </c>
      <c r="I28" s="175"/>
      <c r="J28" s="149"/>
      <c r="K28" s="115">
        <f t="shared" si="0"/>
        <v>0</v>
      </c>
      <c r="L28" s="41">
        <f t="shared" si="1"/>
        <v>0</v>
      </c>
      <c r="M28" s="111">
        <f t="shared" si="2"/>
        <v>0</v>
      </c>
      <c r="N28" s="111">
        <f t="shared" si="3"/>
        <v>0</v>
      </c>
      <c r="O28" s="111">
        <f t="shared" si="4"/>
        <v>0</v>
      </c>
      <c r="P28" s="115">
        <f t="shared" si="5"/>
        <v>0</v>
      </c>
      <c r="Q28" s="61" t="s">
        <v>46</v>
      </c>
    </row>
    <row r="29" spans="1:17" x14ac:dyDescent="0.2">
      <c r="A29" s="189">
        <f t="shared" si="7"/>
        <v>16</v>
      </c>
      <c r="B29" s="178" t="s">
        <v>256</v>
      </c>
      <c r="C29" s="147" t="s">
        <v>318</v>
      </c>
      <c r="D29" s="145" t="s">
        <v>228</v>
      </c>
      <c r="E29" s="179">
        <v>1</v>
      </c>
      <c r="F29" s="213"/>
      <c r="G29" s="149"/>
      <c r="H29" s="111">
        <f t="shared" si="6"/>
        <v>0</v>
      </c>
      <c r="I29" s="175"/>
      <c r="J29" s="149"/>
      <c r="K29" s="115">
        <f t="shared" si="0"/>
        <v>0</v>
      </c>
      <c r="L29" s="41">
        <f t="shared" si="1"/>
        <v>0</v>
      </c>
      <c r="M29" s="111">
        <f t="shared" si="2"/>
        <v>0</v>
      </c>
      <c r="N29" s="111">
        <f t="shared" si="3"/>
        <v>0</v>
      </c>
      <c r="O29" s="111">
        <f t="shared" si="4"/>
        <v>0</v>
      </c>
      <c r="P29" s="115">
        <f t="shared" si="5"/>
        <v>0</v>
      </c>
      <c r="Q29" s="61" t="s">
        <v>46</v>
      </c>
    </row>
    <row r="30" spans="1:17" x14ac:dyDescent="0.2">
      <c r="A30" s="189">
        <f t="shared" si="7"/>
        <v>17</v>
      </c>
      <c r="B30" s="178" t="s">
        <v>256</v>
      </c>
      <c r="C30" s="147" t="s">
        <v>319</v>
      </c>
      <c r="D30" s="145" t="s">
        <v>228</v>
      </c>
      <c r="E30" s="179">
        <v>1</v>
      </c>
      <c r="F30" s="213"/>
      <c r="G30" s="149"/>
      <c r="H30" s="111">
        <f t="shared" si="6"/>
        <v>0</v>
      </c>
      <c r="I30" s="175"/>
      <c r="J30" s="149"/>
      <c r="K30" s="115">
        <f t="shared" si="0"/>
        <v>0</v>
      </c>
      <c r="L30" s="41">
        <f t="shared" si="1"/>
        <v>0</v>
      </c>
      <c r="M30" s="111">
        <f t="shared" si="2"/>
        <v>0</v>
      </c>
      <c r="N30" s="111">
        <f t="shared" si="3"/>
        <v>0</v>
      </c>
      <c r="O30" s="111">
        <f t="shared" si="4"/>
        <v>0</v>
      </c>
      <c r="P30" s="115">
        <f t="shared" si="5"/>
        <v>0</v>
      </c>
      <c r="Q30" s="61" t="s">
        <v>46</v>
      </c>
    </row>
    <row r="31" spans="1:17" x14ac:dyDescent="0.2">
      <c r="A31" s="189">
        <f t="shared" si="7"/>
        <v>18</v>
      </c>
      <c r="B31" s="178" t="s">
        <v>256</v>
      </c>
      <c r="C31" s="147" t="s">
        <v>320</v>
      </c>
      <c r="D31" s="145" t="s">
        <v>228</v>
      </c>
      <c r="E31" s="179">
        <v>2</v>
      </c>
      <c r="F31" s="213"/>
      <c r="G31" s="149"/>
      <c r="H31" s="111">
        <f t="shared" si="6"/>
        <v>0</v>
      </c>
      <c r="I31" s="175"/>
      <c r="J31" s="149"/>
      <c r="K31" s="115">
        <f t="shared" si="0"/>
        <v>0</v>
      </c>
      <c r="L31" s="41">
        <f t="shared" si="1"/>
        <v>0</v>
      </c>
      <c r="M31" s="111">
        <f t="shared" si="2"/>
        <v>0</v>
      </c>
      <c r="N31" s="111">
        <f t="shared" si="3"/>
        <v>0</v>
      </c>
      <c r="O31" s="111">
        <f t="shared" si="4"/>
        <v>0</v>
      </c>
      <c r="P31" s="115">
        <f t="shared" si="5"/>
        <v>0</v>
      </c>
      <c r="Q31" s="61" t="s">
        <v>46</v>
      </c>
    </row>
    <row r="32" spans="1:17" x14ac:dyDescent="0.2">
      <c r="A32" s="189">
        <f t="shared" si="7"/>
        <v>19</v>
      </c>
      <c r="B32" s="178" t="s">
        <v>256</v>
      </c>
      <c r="C32" s="147" t="s">
        <v>321</v>
      </c>
      <c r="D32" s="145" t="s">
        <v>228</v>
      </c>
      <c r="E32" s="179">
        <v>4</v>
      </c>
      <c r="F32" s="213"/>
      <c r="G32" s="149"/>
      <c r="H32" s="111">
        <f t="shared" si="6"/>
        <v>0</v>
      </c>
      <c r="I32" s="111"/>
      <c r="J32" s="149"/>
      <c r="K32" s="115">
        <f t="shared" si="0"/>
        <v>0</v>
      </c>
      <c r="L32" s="41">
        <f t="shared" si="1"/>
        <v>0</v>
      </c>
      <c r="M32" s="111">
        <f t="shared" si="2"/>
        <v>0</v>
      </c>
      <c r="N32" s="111">
        <f t="shared" si="3"/>
        <v>0</v>
      </c>
      <c r="O32" s="111">
        <f t="shared" si="4"/>
        <v>0</v>
      </c>
      <c r="P32" s="115">
        <f t="shared" si="5"/>
        <v>0</v>
      </c>
      <c r="Q32" s="61" t="s">
        <v>46</v>
      </c>
    </row>
    <row r="33" spans="1:17" x14ac:dyDescent="0.2">
      <c r="A33" s="189">
        <f t="shared" si="7"/>
        <v>20</v>
      </c>
      <c r="B33" s="178" t="s">
        <v>256</v>
      </c>
      <c r="C33" s="147" t="s">
        <v>322</v>
      </c>
      <c r="D33" s="145" t="s">
        <v>228</v>
      </c>
      <c r="E33" s="179">
        <v>2</v>
      </c>
      <c r="F33" s="213"/>
      <c r="G33" s="149"/>
      <c r="H33" s="111">
        <f t="shared" si="6"/>
        <v>0</v>
      </c>
      <c r="I33" s="175"/>
      <c r="J33" s="149"/>
      <c r="K33" s="115">
        <f t="shared" si="0"/>
        <v>0</v>
      </c>
      <c r="L33" s="41">
        <f t="shared" si="1"/>
        <v>0</v>
      </c>
      <c r="M33" s="111">
        <f t="shared" si="2"/>
        <v>0</v>
      </c>
      <c r="N33" s="111">
        <f t="shared" si="3"/>
        <v>0</v>
      </c>
      <c r="O33" s="111">
        <f t="shared" si="4"/>
        <v>0</v>
      </c>
      <c r="P33" s="115">
        <f t="shared" si="5"/>
        <v>0</v>
      </c>
      <c r="Q33" s="61" t="s">
        <v>46</v>
      </c>
    </row>
    <row r="34" spans="1:17" x14ac:dyDescent="0.2">
      <c r="A34" s="189">
        <f t="shared" si="7"/>
        <v>21</v>
      </c>
      <c r="B34" s="178" t="s">
        <v>256</v>
      </c>
      <c r="C34" s="147" t="s">
        <v>323</v>
      </c>
      <c r="D34" s="145" t="s">
        <v>228</v>
      </c>
      <c r="E34" s="179">
        <v>2</v>
      </c>
      <c r="F34" s="213"/>
      <c r="G34" s="149"/>
      <c r="H34" s="111">
        <f t="shared" si="6"/>
        <v>0</v>
      </c>
      <c r="I34" s="111"/>
      <c r="J34" s="149"/>
      <c r="K34" s="115">
        <f t="shared" si="0"/>
        <v>0</v>
      </c>
      <c r="L34" s="41">
        <f t="shared" si="1"/>
        <v>0</v>
      </c>
      <c r="M34" s="111">
        <f t="shared" si="2"/>
        <v>0</v>
      </c>
      <c r="N34" s="111">
        <f t="shared" si="3"/>
        <v>0</v>
      </c>
      <c r="O34" s="111">
        <f t="shared" si="4"/>
        <v>0</v>
      </c>
      <c r="P34" s="115">
        <f t="shared" si="5"/>
        <v>0</v>
      </c>
      <c r="Q34" s="61" t="s">
        <v>46</v>
      </c>
    </row>
    <row r="35" spans="1:17" x14ac:dyDescent="0.2">
      <c r="A35" s="189">
        <f t="shared" si="7"/>
        <v>22</v>
      </c>
      <c r="B35" s="178" t="s">
        <v>256</v>
      </c>
      <c r="C35" s="147" t="s">
        <v>324</v>
      </c>
      <c r="D35" s="145" t="s">
        <v>228</v>
      </c>
      <c r="E35" s="179">
        <v>12</v>
      </c>
      <c r="F35" s="154"/>
      <c r="G35" s="149"/>
      <c r="H35" s="111">
        <f t="shared" si="6"/>
        <v>0</v>
      </c>
      <c r="I35" s="175"/>
      <c r="J35" s="149"/>
      <c r="K35" s="115">
        <f t="shared" si="0"/>
        <v>0</v>
      </c>
      <c r="L35" s="41">
        <f t="shared" si="1"/>
        <v>0</v>
      </c>
      <c r="M35" s="111">
        <f t="shared" si="2"/>
        <v>0</v>
      </c>
      <c r="N35" s="111">
        <f t="shared" si="3"/>
        <v>0</v>
      </c>
      <c r="O35" s="111">
        <f t="shared" si="4"/>
        <v>0</v>
      </c>
      <c r="P35" s="115">
        <f t="shared" si="5"/>
        <v>0</v>
      </c>
      <c r="Q35" s="61" t="s">
        <v>46</v>
      </c>
    </row>
    <row r="36" spans="1:17" x14ac:dyDescent="0.2">
      <c r="A36" s="189">
        <f t="shared" si="7"/>
        <v>23</v>
      </c>
      <c r="B36" s="178" t="s">
        <v>256</v>
      </c>
      <c r="C36" s="147" t="s">
        <v>325</v>
      </c>
      <c r="D36" s="145" t="s">
        <v>228</v>
      </c>
      <c r="E36" s="179">
        <v>14</v>
      </c>
      <c r="F36" s="154"/>
      <c r="G36" s="149"/>
      <c r="H36" s="111">
        <f t="shared" si="6"/>
        <v>0</v>
      </c>
      <c r="I36" s="175"/>
      <c r="J36" s="149"/>
      <c r="K36" s="115">
        <f t="shared" si="0"/>
        <v>0</v>
      </c>
      <c r="L36" s="41">
        <f t="shared" si="1"/>
        <v>0</v>
      </c>
      <c r="M36" s="111">
        <f t="shared" si="2"/>
        <v>0</v>
      </c>
      <c r="N36" s="111">
        <f t="shared" si="3"/>
        <v>0</v>
      </c>
      <c r="O36" s="111">
        <f t="shared" si="4"/>
        <v>0</v>
      </c>
      <c r="P36" s="115">
        <f t="shared" si="5"/>
        <v>0</v>
      </c>
      <c r="Q36" s="61" t="s">
        <v>46</v>
      </c>
    </row>
    <row r="37" spans="1:17" x14ac:dyDescent="0.2">
      <c r="A37" s="189">
        <f t="shared" si="7"/>
        <v>24</v>
      </c>
      <c r="B37" s="178" t="s">
        <v>256</v>
      </c>
      <c r="C37" s="147" t="s">
        <v>326</v>
      </c>
      <c r="D37" s="145" t="s">
        <v>228</v>
      </c>
      <c r="E37" s="179">
        <v>10</v>
      </c>
      <c r="F37" s="154"/>
      <c r="G37" s="149"/>
      <c r="H37" s="111">
        <f t="shared" si="6"/>
        <v>0</v>
      </c>
      <c r="I37" s="175"/>
      <c r="J37" s="149"/>
      <c r="K37" s="115">
        <f t="shared" si="0"/>
        <v>0</v>
      </c>
      <c r="L37" s="41">
        <f t="shared" si="1"/>
        <v>0</v>
      </c>
      <c r="M37" s="111">
        <f t="shared" si="2"/>
        <v>0</v>
      </c>
      <c r="N37" s="111">
        <f t="shared" si="3"/>
        <v>0</v>
      </c>
      <c r="O37" s="111">
        <f t="shared" si="4"/>
        <v>0</v>
      </c>
      <c r="P37" s="115">
        <f t="shared" si="5"/>
        <v>0</v>
      </c>
      <c r="Q37" s="61" t="s">
        <v>46</v>
      </c>
    </row>
    <row r="38" spans="1:17" x14ac:dyDescent="0.2">
      <c r="A38" s="189">
        <f t="shared" si="7"/>
        <v>25</v>
      </c>
      <c r="B38" s="178" t="s">
        <v>256</v>
      </c>
      <c r="C38" s="147" t="s">
        <v>327</v>
      </c>
      <c r="D38" s="145" t="s">
        <v>228</v>
      </c>
      <c r="E38" s="179">
        <v>1</v>
      </c>
      <c r="F38" s="154"/>
      <c r="G38" s="149"/>
      <c r="H38" s="111">
        <f t="shared" si="6"/>
        <v>0</v>
      </c>
      <c r="I38" s="175"/>
      <c r="J38" s="149"/>
      <c r="K38" s="115">
        <f t="shared" si="0"/>
        <v>0</v>
      </c>
      <c r="L38" s="41">
        <f t="shared" si="1"/>
        <v>0</v>
      </c>
      <c r="M38" s="111">
        <f t="shared" si="2"/>
        <v>0</v>
      </c>
      <c r="N38" s="111">
        <f t="shared" si="3"/>
        <v>0</v>
      </c>
      <c r="O38" s="111">
        <f t="shared" si="4"/>
        <v>0</v>
      </c>
      <c r="P38" s="115">
        <f t="shared" si="5"/>
        <v>0</v>
      </c>
      <c r="Q38" s="61" t="s">
        <v>46</v>
      </c>
    </row>
    <row r="39" spans="1:17" x14ac:dyDescent="0.2">
      <c r="A39" s="189">
        <f t="shared" si="7"/>
        <v>26</v>
      </c>
      <c r="B39" s="178" t="s">
        <v>256</v>
      </c>
      <c r="C39" s="147" t="s">
        <v>328</v>
      </c>
      <c r="D39" s="145" t="s">
        <v>228</v>
      </c>
      <c r="E39" s="179">
        <v>2</v>
      </c>
      <c r="F39" s="154"/>
      <c r="G39" s="149"/>
      <c r="H39" s="111">
        <f t="shared" si="6"/>
        <v>0</v>
      </c>
      <c r="I39" s="111"/>
      <c r="J39" s="111"/>
      <c r="K39" s="115">
        <f t="shared" si="0"/>
        <v>0</v>
      </c>
      <c r="L39" s="41">
        <f t="shared" si="1"/>
        <v>0</v>
      </c>
      <c r="M39" s="111">
        <f t="shared" si="2"/>
        <v>0</v>
      </c>
      <c r="N39" s="111">
        <f t="shared" si="3"/>
        <v>0</v>
      </c>
      <c r="O39" s="111">
        <f t="shared" si="4"/>
        <v>0</v>
      </c>
      <c r="P39" s="115">
        <f t="shared" si="5"/>
        <v>0</v>
      </c>
      <c r="Q39" s="61" t="s">
        <v>46</v>
      </c>
    </row>
    <row r="40" spans="1:17" x14ac:dyDescent="0.2">
      <c r="A40" s="189">
        <f t="shared" si="7"/>
        <v>27</v>
      </c>
      <c r="B40" s="178" t="s">
        <v>256</v>
      </c>
      <c r="C40" s="147" t="s">
        <v>329</v>
      </c>
      <c r="D40" s="145" t="s">
        <v>228</v>
      </c>
      <c r="E40" s="179">
        <v>1</v>
      </c>
      <c r="F40" s="213"/>
      <c r="G40" s="149"/>
      <c r="H40" s="111">
        <f t="shared" si="6"/>
        <v>0</v>
      </c>
      <c r="I40" s="175"/>
      <c r="J40" s="149"/>
      <c r="K40" s="115">
        <f t="shared" si="0"/>
        <v>0</v>
      </c>
      <c r="L40" s="41">
        <f t="shared" si="1"/>
        <v>0</v>
      </c>
      <c r="M40" s="111">
        <f t="shared" si="2"/>
        <v>0</v>
      </c>
      <c r="N40" s="111">
        <f t="shared" si="3"/>
        <v>0</v>
      </c>
      <c r="O40" s="111">
        <f t="shared" si="4"/>
        <v>0</v>
      </c>
      <c r="P40" s="115">
        <f t="shared" si="5"/>
        <v>0</v>
      </c>
      <c r="Q40" s="61" t="s">
        <v>46</v>
      </c>
    </row>
    <row r="41" spans="1:17" x14ac:dyDescent="0.2">
      <c r="A41" s="189">
        <f t="shared" si="7"/>
        <v>28</v>
      </c>
      <c r="B41" s="178" t="s">
        <v>256</v>
      </c>
      <c r="C41" s="147" t="s">
        <v>330</v>
      </c>
      <c r="D41" s="145" t="s">
        <v>228</v>
      </c>
      <c r="E41" s="179">
        <v>1</v>
      </c>
      <c r="F41" s="213"/>
      <c r="G41" s="149"/>
      <c r="H41" s="111">
        <f t="shared" si="6"/>
        <v>0</v>
      </c>
      <c r="I41" s="175"/>
      <c r="J41" s="149"/>
      <c r="K41" s="115">
        <f t="shared" si="0"/>
        <v>0</v>
      </c>
      <c r="L41" s="41">
        <f t="shared" si="1"/>
        <v>0</v>
      </c>
      <c r="M41" s="111">
        <f t="shared" si="2"/>
        <v>0</v>
      </c>
      <c r="N41" s="111">
        <f t="shared" si="3"/>
        <v>0</v>
      </c>
      <c r="O41" s="111">
        <f t="shared" si="4"/>
        <v>0</v>
      </c>
      <c r="P41" s="115">
        <f t="shared" si="5"/>
        <v>0</v>
      </c>
      <c r="Q41" s="61" t="s">
        <v>46</v>
      </c>
    </row>
    <row r="42" spans="1:17" x14ac:dyDescent="0.2">
      <c r="A42" s="189">
        <f t="shared" si="7"/>
        <v>29</v>
      </c>
      <c r="B42" s="178" t="s">
        <v>256</v>
      </c>
      <c r="C42" s="147" t="s">
        <v>331</v>
      </c>
      <c r="D42" s="145" t="s">
        <v>228</v>
      </c>
      <c r="E42" s="179">
        <v>1</v>
      </c>
      <c r="F42" s="213"/>
      <c r="G42" s="149"/>
      <c r="H42" s="111">
        <f t="shared" si="6"/>
        <v>0</v>
      </c>
      <c r="I42" s="111"/>
      <c r="J42" s="149"/>
      <c r="K42" s="115">
        <f t="shared" si="0"/>
        <v>0</v>
      </c>
      <c r="L42" s="41">
        <f t="shared" si="1"/>
        <v>0</v>
      </c>
      <c r="M42" s="111">
        <f t="shared" si="2"/>
        <v>0</v>
      </c>
      <c r="N42" s="111">
        <f t="shared" si="3"/>
        <v>0</v>
      </c>
      <c r="O42" s="111">
        <f t="shared" si="4"/>
        <v>0</v>
      </c>
      <c r="P42" s="115">
        <f t="shared" si="5"/>
        <v>0</v>
      </c>
      <c r="Q42" s="61" t="s">
        <v>46</v>
      </c>
    </row>
    <row r="43" spans="1:17" x14ac:dyDescent="0.2">
      <c r="A43" s="189">
        <f t="shared" si="7"/>
        <v>30</v>
      </c>
      <c r="B43" s="178" t="s">
        <v>256</v>
      </c>
      <c r="C43" s="147" t="s">
        <v>332</v>
      </c>
      <c r="D43" s="145" t="s">
        <v>228</v>
      </c>
      <c r="E43" s="179">
        <v>1</v>
      </c>
      <c r="F43" s="213"/>
      <c r="G43" s="149"/>
      <c r="H43" s="111">
        <f t="shared" si="6"/>
        <v>0</v>
      </c>
      <c r="I43" s="111"/>
      <c r="J43" s="149"/>
      <c r="K43" s="115">
        <f t="shared" si="0"/>
        <v>0</v>
      </c>
      <c r="L43" s="41">
        <f t="shared" si="1"/>
        <v>0</v>
      </c>
      <c r="M43" s="111">
        <f t="shared" si="2"/>
        <v>0</v>
      </c>
      <c r="N43" s="111">
        <f t="shared" si="3"/>
        <v>0</v>
      </c>
      <c r="O43" s="111">
        <f t="shared" si="4"/>
        <v>0</v>
      </c>
      <c r="P43" s="115">
        <f t="shared" si="5"/>
        <v>0</v>
      </c>
      <c r="Q43" s="61" t="s">
        <v>46</v>
      </c>
    </row>
    <row r="44" spans="1:17" x14ac:dyDescent="0.2">
      <c r="A44" s="189">
        <f>A43+1</f>
        <v>31</v>
      </c>
      <c r="B44" s="178" t="s">
        <v>256</v>
      </c>
      <c r="C44" s="147" t="s">
        <v>333</v>
      </c>
      <c r="D44" s="145" t="s">
        <v>228</v>
      </c>
      <c r="E44" s="179">
        <v>1</v>
      </c>
      <c r="F44" s="213"/>
      <c r="G44" s="149"/>
      <c r="H44" s="111">
        <f t="shared" si="6"/>
        <v>0</v>
      </c>
      <c r="I44" s="175"/>
      <c r="J44" s="149"/>
      <c r="K44" s="115">
        <f t="shared" si="0"/>
        <v>0</v>
      </c>
      <c r="L44" s="41">
        <f t="shared" si="1"/>
        <v>0</v>
      </c>
      <c r="M44" s="111">
        <f t="shared" si="2"/>
        <v>0</v>
      </c>
      <c r="N44" s="111">
        <f t="shared" si="3"/>
        <v>0</v>
      </c>
      <c r="O44" s="111">
        <f t="shared" si="4"/>
        <v>0</v>
      </c>
      <c r="P44" s="115">
        <f t="shared" si="5"/>
        <v>0</v>
      </c>
      <c r="Q44" s="61" t="s">
        <v>46</v>
      </c>
    </row>
    <row r="45" spans="1:17" x14ac:dyDescent="0.2">
      <c r="A45" s="189">
        <f t="shared" si="7"/>
        <v>32</v>
      </c>
      <c r="B45" s="178" t="s">
        <v>256</v>
      </c>
      <c r="C45" s="147" t="s">
        <v>334</v>
      </c>
      <c r="D45" s="145" t="s">
        <v>228</v>
      </c>
      <c r="E45" s="179">
        <v>1</v>
      </c>
      <c r="F45" s="213"/>
      <c r="G45" s="149"/>
      <c r="H45" s="111">
        <f t="shared" si="6"/>
        <v>0</v>
      </c>
      <c r="I45" s="175"/>
      <c r="J45" s="149"/>
      <c r="K45" s="115">
        <f t="shared" si="0"/>
        <v>0</v>
      </c>
      <c r="L45" s="41">
        <f t="shared" si="1"/>
        <v>0</v>
      </c>
      <c r="M45" s="111">
        <f t="shared" si="2"/>
        <v>0</v>
      </c>
      <c r="N45" s="111">
        <f t="shared" si="3"/>
        <v>0</v>
      </c>
      <c r="O45" s="111">
        <f t="shared" si="4"/>
        <v>0</v>
      </c>
      <c r="P45" s="115">
        <f t="shared" si="5"/>
        <v>0</v>
      </c>
      <c r="Q45" s="61" t="s">
        <v>46</v>
      </c>
    </row>
    <row r="46" spans="1:17" x14ac:dyDescent="0.2">
      <c r="A46" s="189">
        <f t="shared" si="7"/>
        <v>33</v>
      </c>
      <c r="B46" s="178" t="s">
        <v>256</v>
      </c>
      <c r="C46" s="147" t="s">
        <v>335</v>
      </c>
      <c r="D46" s="145" t="s">
        <v>228</v>
      </c>
      <c r="E46" s="179">
        <v>1</v>
      </c>
      <c r="F46" s="213"/>
      <c r="G46" s="149"/>
      <c r="H46" s="111">
        <f t="shared" si="6"/>
        <v>0</v>
      </c>
      <c r="I46" s="175"/>
      <c r="J46" s="149"/>
      <c r="K46" s="115">
        <f t="shared" si="0"/>
        <v>0</v>
      </c>
      <c r="L46" s="41">
        <f t="shared" si="1"/>
        <v>0</v>
      </c>
      <c r="M46" s="111">
        <f t="shared" si="2"/>
        <v>0</v>
      </c>
      <c r="N46" s="111">
        <f t="shared" si="3"/>
        <v>0</v>
      </c>
      <c r="O46" s="111">
        <f t="shared" si="4"/>
        <v>0</v>
      </c>
      <c r="P46" s="115">
        <f t="shared" si="5"/>
        <v>0</v>
      </c>
      <c r="Q46" s="61" t="s">
        <v>46</v>
      </c>
    </row>
    <row r="47" spans="1:17" x14ac:dyDescent="0.2">
      <c r="A47" s="189">
        <f t="shared" si="7"/>
        <v>34</v>
      </c>
      <c r="B47" s="178" t="s">
        <v>256</v>
      </c>
      <c r="C47" s="147" t="s">
        <v>336</v>
      </c>
      <c r="D47" s="145" t="s">
        <v>228</v>
      </c>
      <c r="E47" s="179">
        <v>1</v>
      </c>
      <c r="F47" s="213"/>
      <c r="G47" s="149"/>
      <c r="H47" s="111">
        <f t="shared" si="6"/>
        <v>0</v>
      </c>
      <c r="I47" s="111"/>
      <c r="J47" s="149"/>
      <c r="K47" s="115">
        <f t="shared" si="0"/>
        <v>0</v>
      </c>
      <c r="L47" s="41">
        <f t="shared" si="1"/>
        <v>0</v>
      </c>
      <c r="M47" s="111">
        <f t="shared" si="2"/>
        <v>0</v>
      </c>
      <c r="N47" s="111">
        <f t="shared" si="3"/>
        <v>0</v>
      </c>
      <c r="O47" s="111">
        <f t="shared" si="4"/>
        <v>0</v>
      </c>
      <c r="P47" s="115">
        <f t="shared" si="5"/>
        <v>0</v>
      </c>
      <c r="Q47" s="61" t="s">
        <v>46</v>
      </c>
    </row>
    <row r="48" spans="1:17" x14ac:dyDescent="0.2">
      <c r="A48" s="189">
        <f t="shared" si="7"/>
        <v>35</v>
      </c>
      <c r="B48" s="178" t="s">
        <v>256</v>
      </c>
      <c r="C48" s="147" t="s">
        <v>337</v>
      </c>
      <c r="D48" s="145" t="s">
        <v>228</v>
      </c>
      <c r="E48" s="179">
        <v>2</v>
      </c>
      <c r="F48" s="213"/>
      <c r="G48" s="149"/>
      <c r="H48" s="111">
        <f t="shared" si="6"/>
        <v>0</v>
      </c>
      <c r="I48" s="175"/>
      <c r="J48" s="149"/>
      <c r="K48" s="115">
        <f t="shared" si="0"/>
        <v>0</v>
      </c>
      <c r="L48" s="41">
        <f t="shared" si="1"/>
        <v>0</v>
      </c>
      <c r="M48" s="111">
        <f t="shared" si="2"/>
        <v>0</v>
      </c>
      <c r="N48" s="111">
        <f t="shared" si="3"/>
        <v>0</v>
      </c>
      <c r="O48" s="111">
        <f t="shared" si="4"/>
        <v>0</v>
      </c>
      <c r="P48" s="115">
        <f t="shared" si="5"/>
        <v>0</v>
      </c>
      <c r="Q48" s="61" t="s">
        <v>46</v>
      </c>
    </row>
    <row r="49" spans="1:17" x14ac:dyDescent="0.2">
      <c r="A49" s="189">
        <f t="shared" si="7"/>
        <v>36</v>
      </c>
      <c r="B49" s="178" t="s">
        <v>256</v>
      </c>
      <c r="C49" s="147" t="s">
        <v>338</v>
      </c>
      <c r="D49" s="145" t="s">
        <v>228</v>
      </c>
      <c r="E49" s="179">
        <v>5</v>
      </c>
      <c r="F49" s="213"/>
      <c r="G49" s="149"/>
      <c r="H49" s="111">
        <f t="shared" si="6"/>
        <v>0</v>
      </c>
      <c r="I49" s="175"/>
      <c r="J49" s="149"/>
      <c r="K49" s="115">
        <f t="shared" si="0"/>
        <v>0</v>
      </c>
      <c r="L49" s="41">
        <f t="shared" si="1"/>
        <v>0</v>
      </c>
      <c r="M49" s="111">
        <f t="shared" si="2"/>
        <v>0</v>
      </c>
      <c r="N49" s="111">
        <f t="shared" si="3"/>
        <v>0</v>
      </c>
      <c r="O49" s="111">
        <f t="shared" si="4"/>
        <v>0</v>
      </c>
      <c r="P49" s="115">
        <f t="shared" si="5"/>
        <v>0</v>
      </c>
      <c r="Q49" s="61" t="s">
        <v>46</v>
      </c>
    </row>
    <row r="50" spans="1:17" x14ac:dyDescent="0.2">
      <c r="A50" s="189">
        <f t="shared" si="7"/>
        <v>37</v>
      </c>
      <c r="B50" s="178" t="s">
        <v>256</v>
      </c>
      <c r="C50" s="147" t="s">
        <v>339</v>
      </c>
      <c r="D50" s="145" t="s">
        <v>228</v>
      </c>
      <c r="E50" s="179">
        <v>2</v>
      </c>
      <c r="F50" s="213"/>
      <c r="G50" s="149"/>
      <c r="H50" s="111">
        <f t="shared" si="6"/>
        <v>0</v>
      </c>
      <c r="I50" s="175"/>
      <c r="J50" s="149"/>
      <c r="K50" s="115">
        <f t="shared" si="0"/>
        <v>0</v>
      </c>
      <c r="L50" s="41">
        <f t="shared" si="1"/>
        <v>0</v>
      </c>
      <c r="M50" s="111">
        <f t="shared" si="2"/>
        <v>0</v>
      </c>
      <c r="N50" s="111">
        <f t="shared" si="3"/>
        <v>0</v>
      </c>
      <c r="O50" s="111">
        <f t="shared" si="4"/>
        <v>0</v>
      </c>
      <c r="P50" s="115">
        <f t="shared" si="5"/>
        <v>0</v>
      </c>
      <c r="Q50" s="61" t="s">
        <v>46</v>
      </c>
    </row>
    <row r="51" spans="1:17" x14ac:dyDescent="0.2">
      <c r="A51" s="189">
        <f t="shared" si="7"/>
        <v>38</v>
      </c>
      <c r="B51" s="178" t="s">
        <v>256</v>
      </c>
      <c r="C51" s="147" t="s">
        <v>340</v>
      </c>
      <c r="D51" s="145" t="s">
        <v>228</v>
      </c>
      <c r="E51" s="179">
        <v>6</v>
      </c>
      <c r="F51" s="213"/>
      <c r="G51" s="149"/>
      <c r="H51" s="111">
        <f t="shared" si="6"/>
        <v>0</v>
      </c>
      <c r="I51" s="175"/>
      <c r="J51" s="149"/>
      <c r="K51" s="115">
        <f t="shared" si="0"/>
        <v>0</v>
      </c>
      <c r="L51" s="41">
        <f t="shared" si="1"/>
        <v>0</v>
      </c>
      <c r="M51" s="111">
        <f t="shared" si="2"/>
        <v>0</v>
      </c>
      <c r="N51" s="111">
        <f t="shared" si="3"/>
        <v>0</v>
      </c>
      <c r="O51" s="111">
        <f t="shared" si="4"/>
        <v>0</v>
      </c>
      <c r="P51" s="115">
        <f t="shared" si="5"/>
        <v>0</v>
      </c>
      <c r="Q51" s="61" t="s">
        <v>46</v>
      </c>
    </row>
    <row r="52" spans="1:17" x14ac:dyDescent="0.2">
      <c r="A52" s="189">
        <f t="shared" si="7"/>
        <v>39</v>
      </c>
      <c r="B52" s="178" t="s">
        <v>256</v>
      </c>
      <c r="C52" s="147" t="s">
        <v>341</v>
      </c>
      <c r="D52" s="145" t="s">
        <v>269</v>
      </c>
      <c r="E52" s="179">
        <v>5</v>
      </c>
      <c r="F52" s="213"/>
      <c r="G52" s="149"/>
      <c r="H52" s="111">
        <f t="shared" si="6"/>
        <v>0</v>
      </c>
      <c r="I52" s="175"/>
      <c r="J52" s="149"/>
      <c r="K52" s="115">
        <f t="shared" si="0"/>
        <v>0</v>
      </c>
      <c r="L52" s="41">
        <f t="shared" si="1"/>
        <v>0</v>
      </c>
      <c r="M52" s="111">
        <f t="shared" si="2"/>
        <v>0</v>
      </c>
      <c r="N52" s="111">
        <f t="shared" si="3"/>
        <v>0</v>
      </c>
      <c r="O52" s="111">
        <f t="shared" si="4"/>
        <v>0</v>
      </c>
      <c r="P52" s="115">
        <f t="shared" si="5"/>
        <v>0</v>
      </c>
      <c r="Q52" s="61" t="s">
        <v>46</v>
      </c>
    </row>
    <row r="53" spans="1:17" x14ac:dyDescent="0.2">
      <c r="A53" s="189">
        <f t="shared" si="7"/>
        <v>40</v>
      </c>
      <c r="B53" s="178" t="s">
        <v>256</v>
      </c>
      <c r="C53" s="147" t="s">
        <v>342</v>
      </c>
      <c r="D53" s="145" t="s">
        <v>269</v>
      </c>
      <c r="E53" s="179">
        <v>8</v>
      </c>
      <c r="F53" s="213"/>
      <c r="G53" s="149"/>
      <c r="H53" s="111">
        <f t="shared" si="6"/>
        <v>0</v>
      </c>
      <c r="I53" s="175"/>
      <c r="J53" s="149"/>
      <c r="K53" s="115">
        <f t="shared" si="0"/>
        <v>0</v>
      </c>
      <c r="L53" s="41">
        <f t="shared" si="1"/>
        <v>0</v>
      </c>
      <c r="M53" s="111">
        <f t="shared" si="2"/>
        <v>0</v>
      </c>
      <c r="N53" s="111">
        <f t="shared" si="3"/>
        <v>0</v>
      </c>
      <c r="O53" s="111">
        <f t="shared" si="4"/>
        <v>0</v>
      </c>
      <c r="P53" s="115">
        <f t="shared" si="5"/>
        <v>0</v>
      </c>
      <c r="Q53" s="61" t="s">
        <v>46</v>
      </c>
    </row>
    <row r="54" spans="1:17" x14ac:dyDescent="0.2">
      <c r="A54" s="189">
        <f t="shared" si="7"/>
        <v>41</v>
      </c>
      <c r="B54" s="178" t="s">
        <v>256</v>
      </c>
      <c r="C54" s="147" t="s">
        <v>343</v>
      </c>
      <c r="D54" s="145" t="s">
        <v>269</v>
      </c>
      <c r="E54" s="179">
        <v>4</v>
      </c>
      <c r="F54" s="213"/>
      <c r="G54" s="149"/>
      <c r="H54" s="111">
        <f t="shared" si="6"/>
        <v>0</v>
      </c>
      <c r="I54" s="175"/>
      <c r="J54" s="149"/>
      <c r="K54" s="115">
        <f t="shared" si="0"/>
        <v>0</v>
      </c>
      <c r="L54" s="41">
        <f t="shared" si="1"/>
        <v>0</v>
      </c>
      <c r="M54" s="111">
        <f t="shared" si="2"/>
        <v>0</v>
      </c>
      <c r="N54" s="111">
        <f t="shared" si="3"/>
        <v>0</v>
      </c>
      <c r="O54" s="111">
        <f t="shared" si="4"/>
        <v>0</v>
      </c>
      <c r="P54" s="115">
        <f t="shared" si="5"/>
        <v>0</v>
      </c>
      <c r="Q54" s="61" t="s">
        <v>46</v>
      </c>
    </row>
    <row r="55" spans="1:17" x14ac:dyDescent="0.2">
      <c r="A55" s="189">
        <f t="shared" si="7"/>
        <v>42</v>
      </c>
      <c r="B55" s="178" t="s">
        <v>256</v>
      </c>
      <c r="C55" s="147" t="s">
        <v>344</v>
      </c>
      <c r="D55" s="145" t="s">
        <v>269</v>
      </c>
      <c r="E55" s="179">
        <v>5</v>
      </c>
      <c r="F55" s="41"/>
      <c r="G55" s="149"/>
      <c r="H55" s="111">
        <f t="shared" si="6"/>
        <v>0</v>
      </c>
      <c r="I55" s="111"/>
      <c r="J55" s="149"/>
      <c r="K55" s="115">
        <f t="shared" si="0"/>
        <v>0</v>
      </c>
      <c r="L55" s="41">
        <f t="shared" si="1"/>
        <v>0</v>
      </c>
      <c r="M55" s="111">
        <f t="shared" si="2"/>
        <v>0</v>
      </c>
      <c r="N55" s="111">
        <f t="shared" si="3"/>
        <v>0</v>
      </c>
      <c r="O55" s="111">
        <f t="shared" si="4"/>
        <v>0</v>
      </c>
      <c r="P55" s="115">
        <f t="shared" si="5"/>
        <v>0</v>
      </c>
      <c r="Q55" s="61" t="s">
        <v>46</v>
      </c>
    </row>
    <row r="56" spans="1:17" x14ac:dyDescent="0.2">
      <c r="A56" s="189">
        <f t="shared" si="7"/>
        <v>43</v>
      </c>
      <c r="B56" s="178" t="s">
        <v>256</v>
      </c>
      <c r="C56" s="147" t="s">
        <v>345</v>
      </c>
      <c r="D56" s="145" t="s">
        <v>269</v>
      </c>
      <c r="E56" s="179">
        <v>8</v>
      </c>
      <c r="F56" s="41"/>
      <c r="G56" s="149"/>
      <c r="H56" s="111">
        <f t="shared" si="6"/>
        <v>0</v>
      </c>
      <c r="I56" s="111"/>
      <c r="J56" s="149"/>
      <c r="K56" s="115">
        <f t="shared" si="0"/>
        <v>0</v>
      </c>
      <c r="L56" s="41">
        <f t="shared" si="1"/>
        <v>0</v>
      </c>
      <c r="M56" s="111">
        <f t="shared" si="2"/>
        <v>0</v>
      </c>
      <c r="N56" s="111">
        <f t="shared" si="3"/>
        <v>0</v>
      </c>
      <c r="O56" s="111">
        <f t="shared" si="4"/>
        <v>0</v>
      </c>
      <c r="P56" s="115">
        <f t="shared" si="5"/>
        <v>0</v>
      </c>
      <c r="Q56" s="61" t="s">
        <v>46</v>
      </c>
    </row>
    <row r="57" spans="1:17" ht="20.399999999999999" x14ac:dyDescent="0.2">
      <c r="A57" s="189">
        <f t="shared" si="7"/>
        <v>44</v>
      </c>
      <c r="B57" s="178" t="s">
        <v>256</v>
      </c>
      <c r="C57" s="147" t="s">
        <v>346</v>
      </c>
      <c r="D57" s="145" t="s">
        <v>269</v>
      </c>
      <c r="E57" s="179">
        <v>2</v>
      </c>
      <c r="F57" s="213"/>
      <c r="G57" s="149"/>
      <c r="H57" s="111">
        <f t="shared" si="6"/>
        <v>0</v>
      </c>
      <c r="I57" s="175"/>
      <c r="J57" s="149"/>
      <c r="K57" s="115">
        <f t="shared" si="0"/>
        <v>0</v>
      </c>
      <c r="L57" s="41">
        <f t="shared" si="1"/>
        <v>0</v>
      </c>
      <c r="M57" s="111">
        <f t="shared" si="2"/>
        <v>0</v>
      </c>
      <c r="N57" s="111">
        <f t="shared" si="3"/>
        <v>0</v>
      </c>
      <c r="O57" s="111">
        <f t="shared" si="4"/>
        <v>0</v>
      </c>
      <c r="P57" s="115">
        <f t="shared" si="5"/>
        <v>0</v>
      </c>
      <c r="Q57" s="61" t="s">
        <v>46</v>
      </c>
    </row>
    <row r="58" spans="1:17" ht="20.399999999999999" x14ac:dyDescent="0.2">
      <c r="A58" s="189">
        <f t="shared" si="7"/>
        <v>45</v>
      </c>
      <c r="B58" s="178" t="s">
        <v>256</v>
      </c>
      <c r="C58" s="147" t="s">
        <v>347</v>
      </c>
      <c r="D58" s="145" t="s">
        <v>269</v>
      </c>
      <c r="E58" s="179">
        <v>4</v>
      </c>
      <c r="F58" s="213"/>
      <c r="G58" s="149"/>
      <c r="H58" s="111">
        <f t="shared" si="6"/>
        <v>0</v>
      </c>
      <c r="I58" s="111"/>
      <c r="J58" s="149"/>
      <c r="K58" s="115">
        <f t="shared" si="0"/>
        <v>0</v>
      </c>
      <c r="L58" s="41">
        <f t="shared" si="1"/>
        <v>0</v>
      </c>
      <c r="M58" s="111">
        <f t="shared" si="2"/>
        <v>0</v>
      </c>
      <c r="N58" s="111">
        <f t="shared" si="3"/>
        <v>0</v>
      </c>
      <c r="O58" s="111">
        <f t="shared" si="4"/>
        <v>0</v>
      </c>
      <c r="P58" s="115">
        <f t="shared" si="5"/>
        <v>0</v>
      </c>
      <c r="Q58" s="61" t="s">
        <v>46</v>
      </c>
    </row>
    <row r="59" spans="1:17" x14ac:dyDescent="0.2">
      <c r="A59" s="189">
        <f t="shared" si="7"/>
        <v>46</v>
      </c>
      <c r="B59" s="178" t="s">
        <v>256</v>
      </c>
      <c r="C59" s="147" t="s">
        <v>348</v>
      </c>
      <c r="D59" s="145" t="s">
        <v>269</v>
      </c>
      <c r="E59" s="179">
        <v>5</v>
      </c>
      <c r="F59" s="213"/>
      <c r="G59" s="149"/>
      <c r="H59" s="111">
        <f t="shared" si="6"/>
        <v>0</v>
      </c>
      <c r="I59" s="175"/>
      <c r="J59" s="149"/>
      <c r="K59" s="115">
        <f t="shared" si="0"/>
        <v>0</v>
      </c>
      <c r="L59" s="41">
        <f t="shared" si="1"/>
        <v>0</v>
      </c>
      <c r="M59" s="111">
        <f t="shared" si="2"/>
        <v>0</v>
      </c>
      <c r="N59" s="111">
        <f t="shared" si="3"/>
        <v>0</v>
      </c>
      <c r="O59" s="111">
        <f t="shared" si="4"/>
        <v>0</v>
      </c>
      <c r="P59" s="115">
        <f t="shared" si="5"/>
        <v>0</v>
      </c>
      <c r="Q59" s="61" t="s">
        <v>46</v>
      </c>
    </row>
    <row r="60" spans="1:17" x14ac:dyDescent="0.2">
      <c r="A60" s="189">
        <f t="shared" si="7"/>
        <v>47</v>
      </c>
      <c r="B60" s="178" t="s">
        <v>256</v>
      </c>
      <c r="C60" s="147" t="s">
        <v>349</v>
      </c>
      <c r="D60" s="145" t="s">
        <v>269</v>
      </c>
      <c r="E60" s="179">
        <v>8</v>
      </c>
      <c r="F60" s="213"/>
      <c r="G60" s="149"/>
      <c r="H60" s="111">
        <f t="shared" si="6"/>
        <v>0</v>
      </c>
      <c r="I60" s="175"/>
      <c r="J60" s="149"/>
      <c r="K60" s="115">
        <f t="shared" si="0"/>
        <v>0</v>
      </c>
      <c r="L60" s="41">
        <f t="shared" si="1"/>
        <v>0</v>
      </c>
      <c r="M60" s="111">
        <f t="shared" si="2"/>
        <v>0</v>
      </c>
      <c r="N60" s="111">
        <f t="shared" si="3"/>
        <v>0</v>
      </c>
      <c r="O60" s="111">
        <f t="shared" si="4"/>
        <v>0</v>
      </c>
      <c r="P60" s="115">
        <f t="shared" si="5"/>
        <v>0</v>
      </c>
      <c r="Q60" s="61" t="s">
        <v>46</v>
      </c>
    </row>
    <row r="61" spans="1:17" x14ac:dyDescent="0.2">
      <c r="A61" s="189">
        <f t="shared" si="7"/>
        <v>48</v>
      </c>
      <c r="B61" s="178" t="s">
        <v>256</v>
      </c>
      <c r="C61" s="147" t="s">
        <v>350</v>
      </c>
      <c r="D61" s="145" t="s">
        <v>269</v>
      </c>
      <c r="E61" s="179">
        <v>6</v>
      </c>
      <c r="F61" s="213"/>
      <c r="G61" s="149"/>
      <c r="H61" s="111">
        <f t="shared" si="6"/>
        <v>0</v>
      </c>
      <c r="I61" s="175"/>
      <c r="J61" s="149"/>
      <c r="K61" s="115">
        <f t="shared" si="0"/>
        <v>0</v>
      </c>
      <c r="L61" s="41">
        <f t="shared" si="1"/>
        <v>0</v>
      </c>
      <c r="M61" s="111">
        <f t="shared" si="2"/>
        <v>0</v>
      </c>
      <c r="N61" s="111">
        <f t="shared" si="3"/>
        <v>0</v>
      </c>
      <c r="O61" s="111">
        <f t="shared" si="4"/>
        <v>0</v>
      </c>
      <c r="P61" s="115">
        <f t="shared" si="5"/>
        <v>0</v>
      </c>
      <c r="Q61" s="61" t="s">
        <v>46</v>
      </c>
    </row>
    <row r="62" spans="1:17" x14ac:dyDescent="0.2">
      <c r="A62" s="189">
        <f t="shared" si="7"/>
        <v>49</v>
      </c>
      <c r="B62" s="178" t="s">
        <v>256</v>
      </c>
      <c r="C62" s="147" t="s">
        <v>351</v>
      </c>
      <c r="D62" s="145" t="s">
        <v>269</v>
      </c>
      <c r="E62" s="179">
        <v>9</v>
      </c>
      <c r="F62" s="213"/>
      <c r="G62" s="149"/>
      <c r="H62" s="111">
        <f t="shared" si="6"/>
        <v>0</v>
      </c>
      <c r="I62" s="175"/>
      <c r="J62" s="149"/>
      <c r="K62" s="115">
        <f t="shared" si="0"/>
        <v>0</v>
      </c>
      <c r="L62" s="41">
        <f t="shared" si="1"/>
        <v>0</v>
      </c>
      <c r="M62" s="111">
        <f t="shared" si="2"/>
        <v>0</v>
      </c>
      <c r="N62" s="111">
        <f t="shared" si="3"/>
        <v>0</v>
      </c>
      <c r="O62" s="111">
        <f t="shared" si="4"/>
        <v>0</v>
      </c>
      <c r="P62" s="115">
        <f t="shared" si="5"/>
        <v>0</v>
      </c>
      <c r="Q62" s="61" t="s">
        <v>46</v>
      </c>
    </row>
    <row r="63" spans="1:17" x14ac:dyDescent="0.2">
      <c r="A63" s="189">
        <f t="shared" si="7"/>
        <v>50</v>
      </c>
      <c r="B63" s="178" t="s">
        <v>256</v>
      </c>
      <c r="C63" s="147" t="s">
        <v>352</v>
      </c>
      <c r="D63" s="145" t="s">
        <v>269</v>
      </c>
      <c r="E63" s="179">
        <v>8</v>
      </c>
      <c r="F63" s="213"/>
      <c r="G63" s="149"/>
      <c r="H63" s="111">
        <f t="shared" si="6"/>
        <v>0</v>
      </c>
      <c r="I63" s="111"/>
      <c r="J63" s="149"/>
      <c r="K63" s="115">
        <f t="shared" si="0"/>
        <v>0</v>
      </c>
      <c r="L63" s="41">
        <f t="shared" si="1"/>
        <v>0</v>
      </c>
      <c r="M63" s="111">
        <f t="shared" si="2"/>
        <v>0</v>
      </c>
      <c r="N63" s="111">
        <f t="shared" si="3"/>
        <v>0</v>
      </c>
      <c r="O63" s="111">
        <f t="shared" si="4"/>
        <v>0</v>
      </c>
      <c r="P63" s="115">
        <f t="shared" si="5"/>
        <v>0</v>
      </c>
      <c r="Q63" s="61" t="s">
        <v>46</v>
      </c>
    </row>
    <row r="64" spans="1:17" x14ac:dyDescent="0.2">
      <c r="A64" s="189">
        <f t="shared" si="7"/>
        <v>51</v>
      </c>
      <c r="B64" s="178" t="s">
        <v>256</v>
      </c>
      <c r="C64" s="147" t="s">
        <v>353</v>
      </c>
      <c r="D64" s="145" t="s">
        <v>116</v>
      </c>
      <c r="E64" s="179">
        <v>2</v>
      </c>
      <c r="F64" s="213"/>
      <c r="G64" s="149"/>
      <c r="H64" s="111">
        <f t="shared" si="6"/>
        <v>0</v>
      </c>
      <c r="I64" s="175"/>
      <c r="J64" s="149"/>
      <c r="K64" s="115">
        <f t="shared" si="0"/>
        <v>0</v>
      </c>
      <c r="L64" s="41">
        <f t="shared" si="1"/>
        <v>0</v>
      </c>
      <c r="M64" s="111">
        <f t="shared" si="2"/>
        <v>0</v>
      </c>
      <c r="N64" s="111">
        <f t="shared" si="3"/>
        <v>0</v>
      </c>
      <c r="O64" s="111">
        <f t="shared" si="4"/>
        <v>0</v>
      </c>
      <c r="P64" s="115">
        <f t="shared" si="5"/>
        <v>0</v>
      </c>
      <c r="Q64" s="61" t="s">
        <v>46</v>
      </c>
    </row>
    <row r="65" spans="1:17" x14ac:dyDescent="0.2">
      <c r="A65" s="189">
        <f t="shared" si="7"/>
        <v>52</v>
      </c>
      <c r="B65" s="178" t="s">
        <v>256</v>
      </c>
      <c r="C65" s="147" t="s">
        <v>354</v>
      </c>
      <c r="D65" s="145" t="s">
        <v>116</v>
      </c>
      <c r="E65" s="179">
        <v>1</v>
      </c>
      <c r="F65" s="213"/>
      <c r="G65" s="149"/>
      <c r="H65" s="111">
        <f t="shared" si="6"/>
        <v>0</v>
      </c>
      <c r="I65" s="175"/>
      <c r="J65" s="149"/>
      <c r="K65" s="115">
        <f t="shared" si="0"/>
        <v>0</v>
      </c>
      <c r="L65" s="41">
        <f t="shared" si="1"/>
        <v>0</v>
      </c>
      <c r="M65" s="111">
        <f t="shared" si="2"/>
        <v>0</v>
      </c>
      <c r="N65" s="111">
        <f t="shared" si="3"/>
        <v>0</v>
      </c>
      <c r="O65" s="111">
        <f t="shared" si="4"/>
        <v>0</v>
      </c>
      <c r="P65" s="115">
        <f t="shared" si="5"/>
        <v>0</v>
      </c>
      <c r="Q65" s="61" t="s">
        <v>46</v>
      </c>
    </row>
    <row r="66" spans="1:17" x14ac:dyDescent="0.2">
      <c r="A66" s="189">
        <f t="shared" si="7"/>
        <v>53</v>
      </c>
      <c r="B66" s="178" t="s">
        <v>256</v>
      </c>
      <c r="C66" s="147" t="s">
        <v>355</v>
      </c>
      <c r="D66" s="145" t="s">
        <v>303</v>
      </c>
      <c r="E66" s="179">
        <v>1</v>
      </c>
      <c r="F66" s="213"/>
      <c r="G66" s="149"/>
      <c r="H66" s="111">
        <f t="shared" si="6"/>
        <v>0</v>
      </c>
      <c r="I66" s="175"/>
      <c r="J66" s="149"/>
      <c r="K66" s="115">
        <f t="shared" si="0"/>
        <v>0</v>
      </c>
      <c r="L66" s="41">
        <f t="shared" si="1"/>
        <v>0</v>
      </c>
      <c r="M66" s="111">
        <f t="shared" si="2"/>
        <v>0</v>
      </c>
      <c r="N66" s="111">
        <f t="shared" si="3"/>
        <v>0</v>
      </c>
      <c r="O66" s="111">
        <f t="shared" si="4"/>
        <v>0</v>
      </c>
      <c r="P66" s="115">
        <f t="shared" si="5"/>
        <v>0</v>
      </c>
      <c r="Q66" s="61" t="s">
        <v>46</v>
      </c>
    </row>
    <row r="67" spans="1:17" x14ac:dyDescent="0.2">
      <c r="A67" s="189">
        <f t="shared" si="7"/>
        <v>54</v>
      </c>
      <c r="B67" s="178" t="s">
        <v>256</v>
      </c>
      <c r="C67" s="147" t="s">
        <v>356</v>
      </c>
      <c r="D67" s="145" t="s">
        <v>303</v>
      </c>
      <c r="E67" s="179">
        <v>1</v>
      </c>
      <c r="F67" s="213"/>
      <c r="G67" s="149"/>
      <c r="H67" s="111">
        <f t="shared" si="6"/>
        <v>0</v>
      </c>
      <c r="I67" s="175"/>
      <c r="J67" s="149"/>
      <c r="K67" s="115">
        <f t="shared" si="0"/>
        <v>0</v>
      </c>
      <c r="L67" s="41">
        <f t="shared" si="1"/>
        <v>0</v>
      </c>
      <c r="M67" s="111">
        <f t="shared" si="2"/>
        <v>0</v>
      </c>
      <c r="N67" s="111">
        <f t="shared" si="3"/>
        <v>0</v>
      </c>
      <c r="O67" s="111">
        <f t="shared" si="4"/>
        <v>0</v>
      </c>
      <c r="P67" s="115">
        <f t="shared" si="5"/>
        <v>0</v>
      </c>
      <c r="Q67" s="61" t="s">
        <v>46</v>
      </c>
    </row>
    <row r="68" spans="1:17" x14ac:dyDescent="0.2">
      <c r="A68" s="189">
        <f t="shared" si="7"/>
        <v>55</v>
      </c>
      <c r="B68" s="178" t="s">
        <v>256</v>
      </c>
      <c r="C68" s="147" t="s">
        <v>357</v>
      </c>
      <c r="D68" s="145" t="s">
        <v>303</v>
      </c>
      <c r="E68" s="179">
        <v>1</v>
      </c>
      <c r="F68" s="213"/>
      <c r="G68" s="149"/>
      <c r="H68" s="111">
        <f t="shared" si="6"/>
        <v>0</v>
      </c>
      <c r="I68" s="175"/>
      <c r="J68" s="149"/>
      <c r="K68" s="115">
        <f t="shared" si="0"/>
        <v>0</v>
      </c>
      <c r="L68" s="41">
        <f t="shared" si="1"/>
        <v>0</v>
      </c>
      <c r="M68" s="111">
        <f t="shared" si="2"/>
        <v>0</v>
      </c>
      <c r="N68" s="111">
        <f t="shared" si="3"/>
        <v>0</v>
      </c>
      <c r="O68" s="111">
        <f t="shared" si="4"/>
        <v>0</v>
      </c>
      <c r="P68" s="115">
        <f t="shared" si="5"/>
        <v>0</v>
      </c>
      <c r="Q68" s="61" t="s">
        <v>46</v>
      </c>
    </row>
    <row r="69" spans="1:17" x14ac:dyDescent="0.2">
      <c r="A69" s="189">
        <f t="shared" si="7"/>
        <v>56</v>
      </c>
      <c r="B69" s="178" t="s">
        <v>256</v>
      </c>
      <c r="C69" s="147" t="s">
        <v>358</v>
      </c>
      <c r="D69" s="145" t="s">
        <v>303</v>
      </c>
      <c r="E69" s="179">
        <v>1</v>
      </c>
      <c r="F69" s="213"/>
      <c r="G69" s="149"/>
      <c r="H69" s="111">
        <f t="shared" si="6"/>
        <v>0</v>
      </c>
      <c r="I69" s="175"/>
      <c r="J69" s="149"/>
      <c r="K69" s="115">
        <f t="shared" si="0"/>
        <v>0</v>
      </c>
      <c r="L69" s="41">
        <f t="shared" si="1"/>
        <v>0</v>
      </c>
      <c r="M69" s="111">
        <f t="shared" si="2"/>
        <v>0</v>
      </c>
      <c r="N69" s="111">
        <f t="shared" si="3"/>
        <v>0</v>
      </c>
      <c r="O69" s="111">
        <f t="shared" si="4"/>
        <v>0</v>
      </c>
      <c r="P69" s="115">
        <f t="shared" si="5"/>
        <v>0</v>
      </c>
      <c r="Q69" s="61" t="s">
        <v>46</v>
      </c>
    </row>
    <row r="70" spans="1:17" x14ac:dyDescent="0.2">
      <c r="A70" s="189">
        <f t="shared" si="7"/>
        <v>57</v>
      </c>
      <c r="B70" s="178" t="s">
        <v>256</v>
      </c>
      <c r="C70" s="147" t="s">
        <v>359</v>
      </c>
      <c r="D70" s="145" t="s">
        <v>303</v>
      </c>
      <c r="E70" s="179">
        <v>1</v>
      </c>
      <c r="F70" s="213"/>
      <c r="G70" s="149"/>
      <c r="H70" s="111">
        <f t="shared" si="6"/>
        <v>0</v>
      </c>
      <c r="I70" s="175"/>
      <c r="J70" s="149"/>
      <c r="K70" s="115">
        <f t="shared" si="0"/>
        <v>0</v>
      </c>
      <c r="L70" s="41">
        <f t="shared" si="1"/>
        <v>0</v>
      </c>
      <c r="M70" s="111">
        <f t="shared" si="2"/>
        <v>0</v>
      </c>
      <c r="N70" s="111">
        <f t="shared" si="3"/>
        <v>0</v>
      </c>
      <c r="O70" s="111">
        <f t="shared" si="4"/>
        <v>0</v>
      </c>
      <c r="P70" s="115">
        <f t="shared" si="5"/>
        <v>0</v>
      </c>
      <c r="Q70" s="61" t="s">
        <v>46</v>
      </c>
    </row>
    <row r="71" spans="1:17" x14ac:dyDescent="0.2">
      <c r="A71" s="189">
        <f t="shared" si="7"/>
        <v>58</v>
      </c>
      <c r="B71" s="178" t="s">
        <v>256</v>
      </c>
      <c r="C71" s="147" t="s">
        <v>360</v>
      </c>
      <c r="D71" s="145" t="s">
        <v>303</v>
      </c>
      <c r="E71" s="179">
        <v>1</v>
      </c>
      <c r="F71" s="213"/>
      <c r="G71" s="149"/>
      <c r="H71" s="111">
        <f t="shared" si="6"/>
        <v>0</v>
      </c>
      <c r="I71" s="175"/>
      <c r="J71" s="149"/>
      <c r="K71" s="115">
        <f t="shared" si="0"/>
        <v>0</v>
      </c>
      <c r="L71" s="41">
        <f t="shared" si="1"/>
        <v>0</v>
      </c>
      <c r="M71" s="111">
        <f t="shared" si="2"/>
        <v>0</v>
      </c>
      <c r="N71" s="111">
        <f t="shared" si="3"/>
        <v>0</v>
      </c>
      <c r="O71" s="111">
        <f t="shared" si="4"/>
        <v>0</v>
      </c>
      <c r="P71" s="115">
        <f t="shared" si="5"/>
        <v>0</v>
      </c>
      <c r="Q71" s="61" t="s">
        <v>46</v>
      </c>
    </row>
    <row r="72" spans="1:17" ht="10.8" thickBot="1" x14ac:dyDescent="0.25">
      <c r="A72" s="190">
        <f t="shared" si="7"/>
        <v>59</v>
      </c>
      <c r="B72" s="198" t="s">
        <v>256</v>
      </c>
      <c r="C72" s="180" t="s">
        <v>361</v>
      </c>
      <c r="D72" s="181" t="s">
        <v>303</v>
      </c>
      <c r="E72" s="182">
        <v>1</v>
      </c>
      <c r="F72" s="214"/>
      <c r="G72" s="176"/>
      <c r="H72" s="113">
        <f t="shared" si="6"/>
        <v>0</v>
      </c>
      <c r="I72" s="177"/>
      <c r="J72" s="176"/>
      <c r="K72" s="116">
        <f t="shared" si="0"/>
        <v>0</v>
      </c>
      <c r="L72" s="223">
        <f t="shared" si="1"/>
        <v>0</v>
      </c>
      <c r="M72" s="113">
        <f t="shared" si="2"/>
        <v>0</v>
      </c>
      <c r="N72" s="113">
        <f t="shared" si="3"/>
        <v>0</v>
      </c>
      <c r="O72" s="113">
        <f t="shared" si="4"/>
        <v>0</v>
      </c>
      <c r="P72" s="116">
        <f t="shared" si="5"/>
        <v>0</v>
      </c>
      <c r="Q72" s="61" t="s">
        <v>46</v>
      </c>
    </row>
    <row r="73" spans="1:17" ht="12" customHeight="1" thickBot="1" x14ac:dyDescent="0.25">
      <c r="A73" s="317" t="s">
        <v>62</v>
      </c>
      <c r="B73" s="318"/>
      <c r="C73" s="318"/>
      <c r="D73" s="318"/>
      <c r="E73" s="318"/>
      <c r="F73" s="318"/>
      <c r="G73" s="318"/>
      <c r="H73" s="318"/>
      <c r="I73" s="318"/>
      <c r="J73" s="318"/>
      <c r="K73" s="319"/>
      <c r="L73" s="130">
        <f>SUM(L14:L72)</f>
        <v>0</v>
      </c>
      <c r="M73" s="131">
        <f>SUM(M14:M72)</f>
        <v>0</v>
      </c>
      <c r="N73" s="131">
        <f>SUM(N14:N72)</f>
        <v>0</v>
      </c>
      <c r="O73" s="131">
        <f>SUM(O14:O72)</f>
        <v>0</v>
      </c>
      <c r="P73" s="132">
        <f>SUM(P14:P72)</f>
        <v>0</v>
      </c>
    </row>
    <row r="74" spans="1:17" x14ac:dyDescent="0.2">
      <c r="A74" s="16"/>
      <c r="B74" s="16"/>
      <c r="C74" s="16"/>
      <c r="D74" s="16"/>
      <c r="E74" s="16"/>
      <c r="F74" s="16"/>
      <c r="G74" s="16"/>
      <c r="H74" s="16"/>
      <c r="I74" s="16"/>
      <c r="J74" s="16"/>
      <c r="K74" s="16"/>
      <c r="L74" s="16"/>
      <c r="M74" s="16"/>
      <c r="N74" s="16"/>
      <c r="O74" s="16"/>
      <c r="P74" s="16"/>
    </row>
    <row r="75" spans="1:17" x14ac:dyDescent="0.2">
      <c r="A75" s="16"/>
      <c r="B75" s="16"/>
      <c r="C75" s="16"/>
      <c r="D75" s="16"/>
      <c r="E75" s="16"/>
      <c r="F75" s="16"/>
      <c r="G75" s="16"/>
      <c r="H75" s="16"/>
      <c r="I75" s="16"/>
      <c r="J75" s="16"/>
      <c r="K75" s="16"/>
      <c r="L75" s="16"/>
      <c r="M75" s="16"/>
      <c r="N75" s="16"/>
      <c r="O75" s="16"/>
      <c r="P75" s="16"/>
    </row>
    <row r="76" spans="1:17" x14ac:dyDescent="0.2">
      <c r="A76" s="1" t="s">
        <v>14</v>
      </c>
      <c r="B76" s="16"/>
      <c r="C76" s="320" t="str">
        <f>'Kops n'!C35:H35</f>
        <v>Gundega Ābelīte 28.03.2024</v>
      </c>
      <c r="D76" s="320"/>
      <c r="E76" s="320"/>
      <c r="F76" s="320"/>
      <c r="G76" s="320"/>
      <c r="H76" s="320"/>
      <c r="I76" s="16"/>
      <c r="J76" s="16"/>
      <c r="K76" s="16"/>
      <c r="L76" s="16"/>
      <c r="M76" s="16"/>
      <c r="N76" s="16"/>
      <c r="O76" s="16"/>
      <c r="P76" s="16"/>
    </row>
    <row r="77" spans="1:17" x14ac:dyDescent="0.2">
      <c r="A77" s="16"/>
      <c r="B77" s="16"/>
      <c r="C77" s="246" t="s">
        <v>15</v>
      </c>
      <c r="D77" s="246"/>
      <c r="E77" s="246"/>
      <c r="F77" s="246"/>
      <c r="G77" s="246"/>
      <c r="H77" s="246"/>
      <c r="I77" s="16"/>
      <c r="J77" s="16"/>
      <c r="K77" s="16"/>
      <c r="L77" s="16"/>
      <c r="M77" s="16"/>
      <c r="N77" s="16"/>
      <c r="O77" s="16"/>
      <c r="P77" s="16"/>
    </row>
    <row r="78" spans="1:17" x14ac:dyDescent="0.2">
      <c r="A78" s="16"/>
      <c r="B78" s="16"/>
      <c r="C78" s="16"/>
      <c r="D78" s="16"/>
      <c r="E78" s="16"/>
      <c r="F78" s="16"/>
      <c r="G78" s="16"/>
      <c r="H78" s="16"/>
      <c r="I78" s="16"/>
      <c r="J78" s="16"/>
      <c r="K78" s="16"/>
      <c r="L78" s="16"/>
      <c r="M78" s="16"/>
      <c r="N78" s="16"/>
      <c r="O78" s="16"/>
      <c r="P78" s="16"/>
    </row>
    <row r="79" spans="1:17" x14ac:dyDescent="0.2">
      <c r="A79" s="262" t="str">
        <f>'Kops n'!A38:D38</f>
        <v>Tāme sastādīta 2024. gada 28. martā</v>
      </c>
      <c r="B79" s="263"/>
      <c r="C79" s="263"/>
      <c r="D79" s="263"/>
      <c r="E79" s="16"/>
      <c r="F79" s="16"/>
      <c r="G79" s="16"/>
      <c r="H79" s="16"/>
      <c r="I79" s="16"/>
      <c r="J79" s="16"/>
      <c r="K79" s="16"/>
      <c r="L79" s="16"/>
      <c r="M79" s="16"/>
      <c r="N79" s="16"/>
      <c r="O79" s="16"/>
      <c r="P79" s="16"/>
    </row>
    <row r="80" spans="1:17" x14ac:dyDescent="0.2">
      <c r="A80" s="16"/>
      <c r="B80" s="16"/>
      <c r="C80" s="16"/>
      <c r="D80" s="16"/>
      <c r="E80" s="16"/>
      <c r="F80" s="16"/>
      <c r="G80" s="16"/>
      <c r="H80" s="16"/>
      <c r="I80" s="16"/>
      <c r="J80" s="16"/>
      <c r="K80" s="16"/>
      <c r="L80" s="16"/>
      <c r="M80" s="16"/>
      <c r="N80" s="16"/>
      <c r="O80" s="16"/>
      <c r="P80" s="16"/>
    </row>
    <row r="81" spans="1:16" x14ac:dyDescent="0.2">
      <c r="A81" s="1" t="s">
        <v>41</v>
      </c>
      <c r="B81" s="16"/>
      <c r="C81" s="320">
        <f>'Kops n'!C40:H40</f>
        <v>0</v>
      </c>
      <c r="D81" s="320"/>
      <c r="E81" s="320"/>
      <c r="F81" s="320"/>
      <c r="G81" s="320"/>
      <c r="H81" s="320"/>
      <c r="I81" s="16"/>
      <c r="J81" s="16"/>
      <c r="K81" s="16"/>
      <c r="L81" s="16"/>
      <c r="M81" s="16"/>
      <c r="N81" s="16"/>
      <c r="O81" s="16"/>
      <c r="P81" s="16"/>
    </row>
    <row r="82" spans="1:16" x14ac:dyDescent="0.2">
      <c r="A82" s="16"/>
      <c r="B82" s="16"/>
      <c r="C82" s="246" t="s">
        <v>15</v>
      </c>
      <c r="D82" s="246"/>
      <c r="E82" s="246"/>
      <c r="F82" s="246"/>
      <c r="G82" s="246"/>
      <c r="H82" s="24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78" t="s">
        <v>16</v>
      </c>
      <c r="B84" s="42"/>
      <c r="C84" s="85">
        <f>'Kops n'!C43</f>
        <v>0</v>
      </c>
      <c r="D84" s="42"/>
      <c r="E84" s="16"/>
      <c r="F84" s="16"/>
      <c r="G84" s="16"/>
      <c r="H84" s="16"/>
      <c r="I84" s="16"/>
      <c r="J84" s="16"/>
      <c r="K84" s="16"/>
      <c r="L84" s="16"/>
      <c r="M84" s="16"/>
      <c r="N84" s="16"/>
      <c r="O84" s="16"/>
      <c r="P84" s="16"/>
    </row>
    <row r="85" spans="1:16" x14ac:dyDescent="0.2">
      <c r="A85" s="16"/>
      <c r="B85" s="16"/>
      <c r="C85" s="16"/>
      <c r="D85" s="16"/>
      <c r="E85" s="16"/>
      <c r="F85" s="16"/>
      <c r="G85" s="16"/>
      <c r="H85" s="16"/>
      <c r="I85" s="16"/>
      <c r="J85" s="16"/>
      <c r="K85" s="16"/>
      <c r="L85" s="16"/>
      <c r="M85" s="16"/>
      <c r="N85" s="16"/>
      <c r="O85" s="16"/>
      <c r="P8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82:H82"/>
    <mergeCell ref="C4:I4"/>
    <mergeCell ref="F12:K12"/>
    <mergeCell ref="A9:F9"/>
    <mergeCell ref="J9:M9"/>
    <mergeCell ref="D8:L8"/>
    <mergeCell ref="A73:K73"/>
    <mergeCell ref="C76:H76"/>
    <mergeCell ref="C77:H77"/>
    <mergeCell ref="A79:D79"/>
    <mergeCell ref="C81:H81"/>
  </mergeCells>
  <phoneticPr fontId="14" type="noConversion"/>
  <conditionalFormatting sqref="A9:F9">
    <cfRule type="containsText" dxfId="51" priority="5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72">
    <cfRule type="cellIs" dxfId="50" priority="1" operator="equal">
      <formula>0</formula>
    </cfRule>
  </conditionalFormatting>
  <conditionalFormatting sqref="A73:K73">
    <cfRule type="containsText" dxfId="49" priority="64" operator="containsText" text="Tiešās izmaksas kopā, t. sk. darba devēja sociālais nodoklis __.__% ">
      <formula>NOT(ISERROR(SEARCH("Tiešās izmaksas kopā, t. sk. darba devēja sociālais nodoklis __.__% ",A73)))</formula>
    </cfRule>
  </conditionalFormatting>
  <conditionalFormatting sqref="C76:H76">
    <cfRule type="cellIs" dxfId="48" priority="72" operator="equal">
      <formula>0</formula>
    </cfRule>
  </conditionalFormatting>
  <conditionalFormatting sqref="C81:H81">
    <cfRule type="cellIs" dxfId="47" priority="73" operator="equal">
      <formula>0</formula>
    </cfRule>
  </conditionalFormatting>
  <conditionalFormatting sqref="C2:I2">
    <cfRule type="cellIs" dxfId="46" priority="78" operator="equal">
      <formula>0</formula>
    </cfRule>
  </conditionalFormatting>
  <conditionalFormatting sqref="C4:I4">
    <cfRule type="cellIs" dxfId="45" priority="70" operator="equal">
      <formula>0</formula>
    </cfRule>
  </conditionalFormatting>
  <conditionalFormatting sqref="D1">
    <cfRule type="cellIs" dxfId="44" priority="66" operator="equal">
      <formula>0</formula>
    </cfRule>
  </conditionalFormatting>
  <conditionalFormatting sqref="D5:L8">
    <cfRule type="cellIs" dxfId="43" priority="67" operator="equal">
      <formula>0</formula>
    </cfRule>
  </conditionalFormatting>
  <conditionalFormatting sqref="H14:H72">
    <cfRule type="cellIs" dxfId="42" priority="62" operator="equal">
      <formula>0</formula>
    </cfRule>
  </conditionalFormatting>
  <conditionalFormatting sqref="I14:J72">
    <cfRule type="cellIs" dxfId="41" priority="2" operator="equal">
      <formula>0</formula>
    </cfRule>
  </conditionalFormatting>
  <conditionalFormatting sqref="K14:P72">
    <cfRule type="cellIs" dxfId="40" priority="61" operator="equal">
      <formula>0</formula>
    </cfRule>
  </conditionalFormatting>
  <conditionalFormatting sqref="L73:P73">
    <cfRule type="cellIs" dxfId="39" priority="71" operator="equal">
      <formula>0</formula>
    </cfRule>
  </conditionalFormatting>
  <conditionalFormatting sqref="N9:O9">
    <cfRule type="cellIs" dxfId="38" priority="81" operator="equal">
      <formula>0</formula>
    </cfRule>
  </conditionalFormatting>
  <conditionalFormatting sqref="Q14:Q72">
    <cfRule type="cellIs" dxfId="37" priority="60" operator="equal">
      <formula>0</formula>
    </cfRule>
  </conditionalFormatting>
  <dataValidations count="1">
    <dataValidation type="list" allowBlank="1" showInputMessage="1" showErrorMessage="1" sqref="Q14:Q72">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5" operator="containsText" id="{8D07DFFB-F62B-48FD-9EA3-0019764D2C95}">
            <xm:f>NOT(ISERROR(SEARCH("Tāme sastādīta ____. gada ___. ______________",A79)))</xm:f>
            <xm:f>"Tāme sastādīta ____. gada ___. ______________"</xm:f>
            <x14:dxf>
              <font>
                <color auto="1"/>
              </font>
              <fill>
                <patternFill>
                  <bgColor rgb="FFC6EFCE"/>
                </patternFill>
              </fill>
            </x14:dxf>
          </x14:cfRule>
          <xm:sqref>A79</xm:sqref>
        </x14:conditionalFormatting>
        <x14:conditionalFormatting xmlns:xm="http://schemas.microsoft.com/office/excel/2006/main">
          <x14:cfRule type="containsText" priority="74" operator="containsText" id="{2E0F3D08-6598-4427-9938-13957157366A}">
            <xm:f>NOT(ISERROR(SEARCH("Sertifikāta Nr. _________________________________",A84)))</xm:f>
            <xm:f>"Sertifikāta Nr. _________________________________"</xm:f>
            <x14:dxf>
              <font>
                <color auto="1"/>
              </font>
              <fill>
                <patternFill>
                  <bgColor rgb="FFC6EFCE"/>
                </patternFill>
              </fill>
            </x14:dxf>
          </x14:cfRule>
          <xm:sqref>A84</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00000"/>
  </sheetPr>
  <dimension ref="A1:P85"/>
  <sheetViews>
    <sheetView topLeftCell="A50" workbookViewId="0">
      <selection activeCell="J90" sqref="J9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'10a+c+n'!D1</f>
        <v>10</v>
      </c>
      <c r="E1" s="22"/>
      <c r="F1" s="22"/>
      <c r="G1" s="22"/>
      <c r="H1" s="22"/>
      <c r="I1" s="22"/>
      <c r="J1" s="22"/>
      <c r="N1" s="26"/>
      <c r="O1" s="27"/>
      <c r="P1" s="28"/>
    </row>
    <row r="2" spans="1:16" x14ac:dyDescent="0.2">
      <c r="A2" s="29"/>
      <c r="B2" s="29"/>
      <c r="C2" s="332" t="str">
        <f>'10a+c+n'!C2:I2</f>
        <v>SM iekārtu, konstrukciju un būvizstrādājumu kopsavilkums 1</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'10a+c+n'!A9</f>
        <v>Tāme sastādīta  2024. gada tirgus cenās, pamatojoties uz AVK daļas rasējumiem</v>
      </c>
      <c r="B9" s="329"/>
      <c r="C9" s="329"/>
      <c r="D9" s="329"/>
      <c r="E9" s="329"/>
      <c r="F9" s="329"/>
      <c r="G9" s="31"/>
      <c r="H9" s="31"/>
      <c r="I9" s="31"/>
      <c r="J9" s="330" t="s">
        <v>45</v>
      </c>
      <c r="K9" s="330"/>
      <c r="L9" s="330"/>
      <c r="M9" s="330"/>
      <c r="N9" s="331">
        <f>P73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ht="20.399999999999999" x14ac:dyDescent="0.2">
      <c r="A14" s="50">
        <f>IF(P14=0,0,IF(COUNTBLANK(P14)=1,0,COUNTA($P$14:P14)))</f>
        <v>0</v>
      </c>
      <c r="B14" s="23" t="str">
        <f>IF($C$4="Attiecināmās izmaksas",IF('10a+c+n'!$Q14="A",'10a+c+n'!B14,0),0)</f>
        <v>17-00000</v>
      </c>
      <c r="C14" s="23" t="str">
        <f>IF($C$4="Attiecināmās izmaksas",IF('10a+c+n'!$Q14="A",'10a+c+n'!C14,0),0)</f>
        <v>Apkures siltummainis  49 KW    XB 12M-1-26  004H7676</v>
      </c>
      <c r="D14" s="23" t="str">
        <f>IF($C$4="Attiecināmās izmaksas",IF('10a+c+n'!$Q14="A",'10a+c+n'!D14,0),0)</f>
        <v>kpl</v>
      </c>
      <c r="E14" s="45"/>
      <c r="F14" s="63"/>
      <c r="G14" s="117"/>
      <c r="H14" s="117">
        <f>IF($C$4="Attiecināmās izmaksas",IF('10a+c+n'!$Q14="A",'10a+c+n'!H14,0),0)</f>
        <v>0</v>
      </c>
      <c r="I14" s="117"/>
      <c r="J14" s="117"/>
      <c r="K14" s="118">
        <f>IF($C$4="Attiecināmās izmaksas",IF('10a+c+n'!$Q14="A",'10a+c+n'!K14,0),0)</f>
        <v>0</v>
      </c>
      <c r="L14" s="63">
        <f>IF($C$4="Attiecināmās izmaksas",IF('10a+c+n'!$Q14="A",'10a+c+n'!L14,0),0)</f>
        <v>0</v>
      </c>
      <c r="M14" s="117">
        <f>IF($C$4="Attiecināmās izmaksas",IF('10a+c+n'!$Q14="A",'10a+c+n'!M14,0),0)</f>
        <v>0</v>
      </c>
      <c r="N14" s="117">
        <f>IF($C$4="Attiecināmās izmaksas",IF('10a+c+n'!$Q14="A",'10a+c+n'!N14,0),0)</f>
        <v>0</v>
      </c>
      <c r="O14" s="117">
        <f>IF($C$4="Attiecināmās izmaksas",IF('10a+c+n'!$Q14="A",'10a+c+n'!O14,0),0)</f>
        <v>0</v>
      </c>
      <c r="P14" s="118">
        <f>IF($C$4="Attiecināmās izmaksas",IF('10a+c+n'!$Q14="A",'10a+c+n'!P14,0),0)</f>
        <v>0</v>
      </c>
    </row>
    <row r="15" spans="1:16" ht="20.399999999999999" x14ac:dyDescent="0.2">
      <c r="A15" s="51">
        <f>IF(P15=0,0,IF(COUNTBLANK(P15)=1,0,COUNTA($P$14:P15)))</f>
        <v>0</v>
      </c>
      <c r="B15" s="24" t="str">
        <f>IF($C$4="Attiecināmās izmaksas",IF('10a+c+n'!$Q15="A",'10a+c+n'!B15,0),0)</f>
        <v>17-00000</v>
      </c>
      <c r="C15" s="24" t="str">
        <f>IF($C$4="Attiecināmās izmaksas",IF('10a+c+n'!$Q15="A",'10a+c+n'!C15,0),0)</f>
        <v>Karstā ūdens siltummainis  150 KW                                 XB 12L-1-70  004H7669</v>
      </c>
      <c r="D15" s="24" t="str">
        <f>IF($C$4="Attiecināmās izmaksas",IF('10a+c+n'!$Q15="A",'10a+c+n'!D15,0),0)</f>
        <v>kpl</v>
      </c>
      <c r="E15" s="46"/>
      <c r="F15" s="65"/>
      <c r="G15" s="119"/>
      <c r="H15" s="119">
        <f>IF($C$4="Attiecināmās izmaksas",IF('10a+c+n'!$Q15="A",'10a+c+n'!H15,0),0)</f>
        <v>0</v>
      </c>
      <c r="I15" s="119"/>
      <c r="J15" s="119"/>
      <c r="K15" s="120">
        <f>IF($C$4="Attiecināmās izmaksas",IF('10a+c+n'!$Q15="A",'10a+c+n'!K15,0),0)</f>
        <v>0</v>
      </c>
      <c r="L15" s="65">
        <f>IF($C$4="Attiecināmās izmaksas",IF('10a+c+n'!$Q15="A",'10a+c+n'!L15,0),0)</f>
        <v>0</v>
      </c>
      <c r="M15" s="119">
        <f>IF($C$4="Attiecināmās izmaksas",IF('10a+c+n'!$Q15="A",'10a+c+n'!M15,0),0)</f>
        <v>0</v>
      </c>
      <c r="N15" s="119">
        <f>IF($C$4="Attiecināmās izmaksas",IF('10a+c+n'!$Q15="A",'10a+c+n'!N15,0),0)</f>
        <v>0</v>
      </c>
      <c r="O15" s="119">
        <f>IF($C$4="Attiecināmās izmaksas",IF('10a+c+n'!$Q15="A",'10a+c+n'!O15,0),0)</f>
        <v>0</v>
      </c>
      <c r="P15" s="120">
        <f>IF($C$4="Attiecināmās izmaksas",IF('10a+c+n'!$Q15="A",'10a+c+n'!P15,0),0)</f>
        <v>0</v>
      </c>
    </row>
    <row r="16" spans="1:16" ht="20.399999999999999" x14ac:dyDescent="0.2">
      <c r="A16" s="51">
        <f>IF(P16=0,0,IF(COUNTBLANK(P16)=1,0,COUNTA($P$14:P16)))</f>
        <v>0</v>
      </c>
      <c r="B16" s="24" t="str">
        <f>IF($C$4="Attiecināmās izmaksas",IF('10a+c+n'!$Q16="A",'10a+c+n'!B16,0),0)</f>
        <v>17-00000</v>
      </c>
      <c r="C16" s="24" t="str">
        <f>IF($C$4="Attiecināmās izmaksas",IF('10a+c+n'!$Q16="A",'10a+c+n'!C16,0),0)</f>
        <v>Diferenciāla spiediena regulators  AVP DN32 Kvs=10.0</v>
      </c>
      <c r="D16" s="24" t="str">
        <f>IF($C$4="Attiecināmās izmaksas",IF('10a+c+n'!$Q16="A",'10a+c+n'!D16,0),0)</f>
        <v>gb</v>
      </c>
      <c r="E16" s="46"/>
      <c r="F16" s="65"/>
      <c r="G16" s="119"/>
      <c r="H16" s="119">
        <f>IF($C$4="Attiecināmās izmaksas",IF('10a+c+n'!$Q16="A",'10a+c+n'!H16,0),0)</f>
        <v>0</v>
      </c>
      <c r="I16" s="119"/>
      <c r="J16" s="119"/>
      <c r="K16" s="120">
        <f>IF($C$4="Attiecināmās izmaksas",IF('10a+c+n'!$Q16="A",'10a+c+n'!K16,0),0)</f>
        <v>0</v>
      </c>
      <c r="L16" s="65">
        <f>IF($C$4="Attiecināmās izmaksas",IF('10a+c+n'!$Q16="A",'10a+c+n'!L16,0),0)</f>
        <v>0</v>
      </c>
      <c r="M16" s="119">
        <f>IF($C$4="Attiecināmās izmaksas",IF('10a+c+n'!$Q16="A",'10a+c+n'!M16,0),0)</f>
        <v>0</v>
      </c>
      <c r="N16" s="119">
        <f>IF($C$4="Attiecināmās izmaksas",IF('10a+c+n'!$Q16="A",'10a+c+n'!N16,0),0)</f>
        <v>0</v>
      </c>
      <c r="O16" s="119">
        <f>IF($C$4="Attiecināmās izmaksas",IF('10a+c+n'!$Q16="A",'10a+c+n'!O16,0),0)</f>
        <v>0</v>
      </c>
      <c r="P16" s="120">
        <f>IF($C$4="Attiecināmās izmaksas",IF('10a+c+n'!$Q16="A",'10a+c+n'!P16,0),0)</f>
        <v>0</v>
      </c>
    </row>
    <row r="17" spans="1:16" ht="20.399999999999999" x14ac:dyDescent="0.2">
      <c r="A17" s="51">
        <f>IF(P17=0,0,IF(COUNTBLANK(P17)=1,0,COUNTA($P$14:P17)))</f>
        <v>0</v>
      </c>
      <c r="B17" s="24" t="str">
        <f>IF($C$4="Attiecināmās izmaksas",IF('10a+c+n'!$Q17="A",'10a+c+n'!B17,0),0)</f>
        <v>17-00000</v>
      </c>
      <c r="C17" s="24" t="str">
        <f>IF($C$4="Attiecināmās izmaksas",IF('10a+c+n'!$Q17="A",'10a+c+n'!C17,0),0)</f>
        <v>Procesors ECL210  ar karti A266</v>
      </c>
      <c r="D17" s="24" t="str">
        <f>IF($C$4="Attiecināmās izmaksas",IF('10a+c+n'!$Q17="A",'10a+c+n'!D17,0),0)</f>
        <v>kpl</v>
      </c>
      <c r="E17" s="46"/>
      <c r="F17" s="65"/>
      <c r="G17" s="119"/>
      <c r="H17" s="119">
        <f>IF($C$4="Attiecināmās izmaksas",IF('10a+c+n'!$Q17="A",'10a+c+n'!H17,0),0)</f>
        <v>0</v>
      </c>
      <c r="I17" s="119"/>
      <c r="J17" s="119"/>
      <c r="K17" s="120">
        <f>IF($C$4="Attiecināmās izmaksas",IF('10a+c+n'!$Q17="A",'10a+c+n'!K17,0),0)</f>
        <v>0</v>
      </c>
      <c r="L17" s="65">
        <f>IF($C$4="Attiecināmās izmaksas",IF('10a+c+n'!$Q17="A",'10a+c+n'!L17,0),0)</f>
        <v>0</v>
      </c>
      <c r="M17" s="119">
        <f>IF($C$4="Attiecināmās izmaksas",IF('10a+c+n'!$Q17="A",'10a+c+n'!M17,0),0)</f>
        <v>0</v>
      </c>
      <c r="N17" s="119">
        <f>IF($C$4="Attiecināmās izmaksas",IF('10a+c+n'!$Q17="A",'10a+c+n'!N17,0),0)</f>
        <v>0</v>
      </c>
      <c r="O17" s="119">
        <f>IF($C$4="Attiecināmās izmaksas",IF('10a+c+n'!$Q17="A",'10a+c+n'!O17,0),0)</f>
        <v>0</v>
      </c>
      <c r="P17" s="120">
        <f>IF($C$4="Attiecināmās izmaksas",IF('10a+c+n'!$Q17="A",'10a+c+n'!P17,0),0)</f>
        <v>0</v>
      </c>
    </row>
    <row r="18" spans="1:16" ht="20.399999999999999" x14ac:dyDescent="0.2">
      <c r="A18" s="51">
        <f>IF(P18=0,0,IF(COUNTBLANK(P18)=1,0,COUNTA($P$14:P18)))</f>
        <v>0</v>
      </c>
      <c r="B18" s="24" t="str">
        <f>IF($C$4="Attiecināmās izmaksas",IF('10a+c+n'!$Q18="A",'10a+c+n'!B18,0),0)</f>
        <v>17-00000</v>
      </c>
      <c r="C18" s="24" t="str">
        <f>IF($C$4="Attiecināmās izmaksas",IF('10a+c+n'!$Q18="A",'10a+c+n'!C18,0),0)</f>
        <v>Regulēšanas vārsts VM2 Dn32 Kvs 10.0 m3/h</v>
      </c>
      <c r="D18" s="24" t="str">
        <f>IF($C$4="Attiecināmās izmaksas",IF('10a+c+n'!$Q18="A",'10a+c+n'!D18,0),0)</f>
        <v>gb</v>
      </c>
      <c r="E18" s="46"/>
      <c r="F18" s="65"/>
      <c r="G18" s="119"/>
      <c r="H18" s="119">
        <f>IF($C$4="Attiecināmās izmaksas",IF('10a+c+n'!$Q18="A",'10a+c+n'!H18,0),0)</f>
        <v>0</v>
      </c>
      <c r="I18" s="119"/>
      <c r="J18" s="119"/>
      <c r="K18" s="120">
        <f>IF($C$4="Attiecināmās izmaksas",IF('10a+c+n'!$Q18="A",'10a+c+n'!K18,0),0)</f>
        <v>0</v>
      </c>
      <c r="L18" s="65">
        <f>IF($C$4="Attiecināmās izmaksas",IF('10a+c+n'!$Q18="A",'10a+c+n'!L18,0),0)</f>
        <v>0</v>
      </c>
      <c r="M18" s="119">
        <f>IF($C$4="Attiecināmās izmaksas",IF('10a+c+n'!$Q18="A",'10a+c+n'!M18,0),0)</f>
        <v>0</v>
      </c>
      <c r="N18" s="119">
        <f>IF($C$4="Attiecināmās izmaksas",IF('10a+c+n'!$Q18="A",'10a+c+n'!N18,0),0)</f>
        <v>0</v>
      </c>
      <c r="O18" s="119">
        <f>IF($C$4="Attiecināmās izmaksas",IF('10a+c+n'!$Q18="A",'10a+c+n'!O18,0),0)</f>
        <v>0</v>
      </c>
      <c r="P18" s="120">
        <f>IF($C$4="Attiecināmās izmaksas",IF('10a+c+n'!$Q18="A",'10a+c+n'!P18,0),0)</f>
        <v>0</v>
      </c>
    </row>
    <row r="19" spans="1:16" ht="20.399999999999999" x14ac:dyDescent="0.2">
      <c r="A19" s="51">
        <f>IF(P19=0,0,IF(COUNTBLANK(P19)=1,0,COUNTA($P$14:P19)))</f>
        <v>0</v>
      </c>
      <c r="B19" s="24" t="str">
        <f>IF($C$4="Attiecināmās izmaksas",IF('10a+c+n'!$Q19="A",'10a+c+n'!B19,0),0)</f>
        <v>17-00000</v>
      </c>
      <c r="C19" s="24" t="str">
        <f>IF($C$4="Attiecināmās izmaksas",IF('10a+c+n'!$Q19="A",'10a+c+n'!C19,0),0)</f>
        <v>Regulēšanas vārsts VM2 Dn20 Kvs 4.0 m3/h</v>
      </c>
      <c r="D19" s="24" t="str">
        <f>IF($C$4="Attiecināmās izmaksas",IF('10a+c+n'!$Q19="A",'10a+c+n'!D19,0),0)</f>
        <v>gb</v>
      </c>
      <c r="E19" s="46"/>
      <c r="F19" s="65"/>
      <c r="G19" s="119"/>
      <c r="H19" s="119">
        <f>IF($C$4="Attiecināmās izmaksas",IF('10a+c+n'!$Q19="A",'10a+c+n'!H19,0),0)</f>
        <v>0</v>
      </c>
      <c r="I19" s="119"/>
      <c r="J19" s="119"/>
      <c r="K19" s="120">
        <f>IF($C$4="Attiecināmās izmaksas",IF('10a+c+n'!$Q19="A",'10a+c+n'!K19,0),0)</f>
        <v>0</v>
      </c>
      <c r="L19" s="65">
        <f>IF($C$4="Attiecināmās izmaksas",IF('10a+c+n'!$Q19="A",'10a+c+n'!L19,0),0)</f>
        <v>0</v>
      </c>
      <c r="M19" s="119">
        <f>IF($C$4="Attiecināmās izmaksas",IF('10a+c+n'!$Q19="A",'10a+c+n'!M19,0),0)</f>
        <v>0</v>
      </c>
      <c r="N19" s="119">
        <f>IF($C$4="Attiecināmās izmaksas",IF('10a+c+n'!$Q19="A",'10a+c+n'!N19,0),0)</f>
        <v>0</v>
      </c>
      <c r="O19" s="119">
        <f>IF($C$4="Attiecināmās izmaksas",IF('10a+c+n'!$Q19="A",'10a+c+n'!O19,0),0)</f>
        <v>0</v>
      </c>
      <c r="P19" s="120">
        <f>IF($C$4="Attiecināmās izmaksas",IF('10a+c+n'!$Q19="A",'10a+c+n'!P19,0),0)</f>
        <v>0</v>
      </c>
    </row>
    <row r="20" spans="1:16" ht="20.399999999999999" x14ac:dyDescent="0.2">
      <c r="A20" s="51">
        <f>IF(P20=0,0,IF(COUNTBLANK(P20)=1,0,COUNTA($P$14:P20)))</f>
        <v>0</v>
      </c>
      <c r="B20" s="24" t="str">
        <f>IF($C$4="Attiecināmās izmaksas",IF('10a+c+n'!$Q20="A",'10a+c+n'!B20,0),0)</f>
        <v>17-00000</v>
      </c>
      <c r="C20" s="24" t="str">
        <f>IF($C$4="Attiecināmās izmaksas",IF('10a+c+n'!$Q20="A",'10a+c+n'!C20,0),0)</f>
        <v>Izpildmehānisms     AMV20</v>
      </c>
      <c r="D20" s="24" t="str">
        <f>IF($C$4="Attiecināmās izmaksas",IF('10a+c+n'!$Q20="A",'10a+c+n'!D20,0),0)</f>
        <v>gb</v>
      </c>
      <c r="E20" s="46"/>
      <c r="F20" s="65"/>
      <c r="G20" s="119"/>
      <c r="H20" s="119">
        <f>IF($C$4="Attiecināmās izmaksas",IF('10a+c+n'!$Q20="A",'10a+c+n'!H20,0),0)</f>
        <v>0</v>
      </c>
      <c r="I20" s="119"/>
      <c r="J20" s="119"/>
      <c r="K20" s="120">
        <f>IF($C$4="Attiecināmās izmaksas",IF('10a+c+n'!$Q20="A",'10a+c+n'!K20,0),0)</f>
        <v>0</v>
      </c>
      <c r="L20" s="65">
        <f>IF($C$4="Attiecināmās izmaksas",IF('10a+c+n'!$Q20="A",'10a+c+n'!L20,0),0)</f>
        <v>0</v>
      </c>
      <c r="M20" s="119">
        <f>IF($C$4="Attiecināmās izmaksas",IF('10a+c+n'!$Q20="A",'10a+c+n'!M20,0),0)</f>
        <v>0</v>
      </c>
      <c r="N20" s="119">
        <f>IF($C$4="Attiecināmās izmaksas",IF('10a+c+n'!$Q20="A",'10a+c+n'!N20,0),0)</f>
        <v>0</v>
      </c>
      <c r="O20" s="119">
        <f>IF($C$4="Attiecināmās izmaksas",IF('10a+c+n'!$Q20="A",'10a+c+n'!O20,0),0)</f>
        <v>0</v>
      </c>
      <c r="P20" s="120">
        <f>IF($C$4="Attiecināmās izmaksas",IF('10a+c+n'!$Q20="A",'10a+c+n'!P20,0),0)</f>
        <v>0</v>
      </c>
    </row>
    <row r="21" spans="1:16" ht="20.399999999999999" x14ac:dyDescent="0.2">
      <c r="A21" s="51">
        <f>IF(P21=0,0,IF(COUNTBLANK(P21)=1,0,COUNTA($P$14:P21)))</f>
        <v>0</v>
      </c>
      <c r="B21" s="24" t="str">
        <f>IF($C$4="Attiecināmās izmaksas",IF('10a+c+n'!$Q21="A",'10a+c+n'!B21,0),0)</f>
        <v>17-00000</v>
      </c>
      <c r="C21" s="24" t="str">
        <f>IF($C$4="Attiecināmās izmaksas",IF('10a+c+n'!$Q21="A",'10a+c+n'!C21,0),0)</f>
        <v>Izpildmehānisms     AMV30</v>
      </c>
      <c r="D21" s="24" t="str">
        <f>IF($C$4="Attiecināmās izmaksas",IF('10a+c+n'!$Q21="A",'10a+c+n'!D21,0),0)</f>
        <v>gb</v>
      </c>
      <c r="E21" s="46"/>
      <c r="F21" s="65"/>
      <c r="G21" s="119"/>
      <c r="H21" s="119">
        <f>IF($C$4="Attiecināmās izmaksas",IF('10a+c+n'!$Q21="A",'10a+c+n'!H21,0),0)</f>
        <v>0</v>
      </c>
      <c r="I21" s="119"/>
      <c r="J21" s="119"/>
      <c r="K21" s="120">
        <f>IF($C$4="Attiecināmās izmaksas",IF('10a+c+n'!$Q21="A",'10a+c+n'!K21,0),0)</f>
        <v>0</v>
      </c>
      <c r="L21" s="65">
        <f>IF($C$4="Attiecināmās izmaksas",IF('10a+c+n'!$Q21="A",'10a+c+n'!L21,0),0)</f>
        <v>0</v>
      </c>
      <c r="M21" s="119">
        <f>IF($C$4="Attiecināmās izmaksas",IF('10a+c+n'!$Q21="A",'10a+c+n'!M21,0),0)</f>
        <v>0</v>
      </c>
      <c r="N21" s="119">
        <f>IF($C$4="Attiecināmās izmaksas",IF('10a+c+n'!$Q21="A",'10a+c+n'!N21,0),0)</f>
        <v>0</v>
      </c>
      <c r="O21" s="119">
        <f>IF($C$4="Attiecināmās izmaksas",IF('10a+c+n'!$Q21="A",'10a+c+n'!O21,0),0)</f>
        <v>0</v>
      </c>
      <c r="P21" s="120">
        <f>IF($C$4="Attiecināmās izmaksas",IF('10a+c+n'!$Q21="A",'10a+c+n'!P21,0),0)</f>
        <v>0</v>
      </c>
    </row>
    <row r="22" spans="1:16" ht="20.399999999999999" x14ac:dyDescent="0.2">
      <c r="A22" s="51">
        <f>IF(P22=0,0,IF(COUNTBLANK(P22)=1,0,COUNTA($P$14:P22)))</f>
        <v>0</v>
      </c>
      <c r="B22" s="24" t="str">
        <f>IF($C$4="Attiecināmās izmaksas",IF('10a+c+n'!$Q22="A",'10a+c+n'!B22,0),0)</f>
        <v>17-00000</v>
      </c>
      <c r="C22" s="24" t="str">
        <f>IF($C$4="Attiecināmās izmaksas",IF('10a+c+n'!$Q22="A",'10a+c+n'!C22,0),0)</f>
        <v>Ārgaisa temperatūras sensors ESMT</v>
      </c>
      <c r="D22" s="24" t="str">
        <f>IF($C$4="Attiecināmās izmaksas",IF('10a+c+n'!$Q22="A",'10a+c+n'!D22,0),0)</f>
        <v>gb</v>
      </c>
      <c r="E22" s="46"/>
      <c r="F22" s="65"/>
      <c r="G22" s="119"/>
      <c r="H22" s="119">
        <f>IF($C$4="Attiecināmās izmaksas",IF('10a+c+n'!$Q22="A",'10a+c+n'!H22,0),0)</f>
        <v>0</v>
      </c>
      <c r="I22" s="119"/>
      <c r="J22" s="119"/>
      <c r="K22" s="120">
        <f>IF($C$4="Attiecināmās izmaksas",IF('10a+c+n'!$Q22="A",'10a+c+n'!K22,0),0)</f>
        <v>0</v>
      </c>
      <c r="L22" s="65">
        <f>IF($C$4="Attiecināmās izmaksas",IF('10a+c+n'!$Q22="A",'10a+c+n'!L22,0),0)</f>
        <v>0</v>
      </c>
      <c r="M22" s="119">
        <f>IF($C$4="Attiecināmās izmaksas",IF('10a+c+n'!$Q22="A",'10a+c+n'!M22,0),0)</f>
        <v>0</v>
      </c>
      <c r="N22" s="119">
        <f>IF($C$4="Attiecināmās izmaksas",IF('10a+c+n'!$Q22="A",'10a+c+n'!N22,0),0)</f>
        <v>0</v>
      </c>
      <c r="O22" s="119">
        <f>IF($C$4="Attiecināmās izmaksas",IF('10a+c+n'!$Q22="A",'10a+c+n'!O22,0),0)</f>
        <v>0</v>
      </c>
      <c r="P22" s="120">
        <f>IF($C$4="Attiecināmās izmaksas",IF('10a+c+n'!$Q22="A",'10a+c+n'!P22,0),0)</f>
        <v>0</v>
      </c>
    </row>
    <row r="23" spans="1:16" ht="20.399999999999999" x14ac:dyDescent="0.2">
      <c r="A23" s="51">
        <f>IF(P23=0,0,IF(COUNTBLANK(P23)=1,0,COUNTA($P$14:P23)))</f>
        <v>0</v>
      </c>
      <c r="B23" s="24" t="str">
        <f>IF($C$4="Attiecināmās izmaksas",IF('10a+c+n'!$Q23="A",'10a+c+n'!B23,0),0)</f>
        <v>17-00000</v>
      </c>
      <c r="C23" s="24" t="str">
        <f>IF($C$4="Attiecināmās izmaksas",IF('10a+c+n'!$Q23="A",'10a+c+n'!C23,0),0)</f>
        <v>Ūdens temperatūras sensors ESM11</v>
      </c>
      <c r="D23" s="24" t="str">
        <f>IF($C$4="Attiecināmās izmaksas",IF('10a+c+n'!$Q23="A",'10a+c+n'!D23,0),0)</f>
        <v>gb</v>
      </c>
      <c r="E23" s="46"/>
      <c r="F23" s="65"/>
      <c r="G23" s="119"/>
      <c r="H23" s="119">
        <f>IF($C$4="Attiecināmās izmaksas",IF('10a+c+n'!$Q23="A",'10a+c+n'!H23,0),0)</f>
        <v>0</v>
      </c>
      <c r="I23" s="119"/>
      <c r="J23" s="119"/>
      <c r="K23" s="120">
        <f>IF($C$4="Attiecināmās izmaksas",IF('10a+c+n'!$Q23="A",'10a+c+n'!K23,0),0)</f>
        <v>0</v>
      </c>
      <c r="L23" s="65">
        <f>IF($C$4="Attiecināmās izmaksas",IF('10a+c+n'!$Q23="A",'10a+c+n'!L23,0),0)</f>
        <v>0</v>
      </c>
      <c r="M23" s="119">
        <f>IF($C$4="Attiecināmās izmaksas",IF('10a+c+n'!$Q23="A",'10a+c+n'!M23,0),0)</f>
        <v>0</v>
      </c>
      <c r="N23" s="119">
        <f>IF($C$4="Attiecināmās izmaksas",IF('10a+c+n'!$Q23="A",'10a+c+n'!N23,0),0)</f>
        <v>0</v>
      </c>
      <c r="O23" s="119">
        <f>IF($C$4="Attiecināmās izmaksas",IF('10a+c+n'!$Q23="A",'10a+c+n'!O23,0),0)</f>
        <v>0</v>
      </c>
      <c r="P23" s="120">
        <f>IF($C$4="Attiecināmās izmaksas",IF('10a+c+n'!$Q23="A",'10a+c+n'!P23,0),0)</f>
        <v>0</v>
      </c>
    </row>
    <row r="24" spans="1:16" ht="20.399999999999999" x14ac:dyDescent="0.2">
      <c r="A24" s="51">
        <f>IF(P24=0,0,IF(COUNTBLANK(P24)=1,0,COUNTA($P$14:P24)))</f>
        <v>0</v>
      </c>
      <c r="B24" s="24" t="str">
        <f>IF($C$4="Attiecināmās izmaksas",IF('10a+c+n'!$Q24="A",'10a+c+n'!B24,0),0)</f>
        <v>17-00000</v>
      </c>
      <c r="C24" s="24" t="str">
        <f>IF($C$4="Attiecināmās izmaksas",IF('10a+c+n'!$Q24="A",'10a+c+n'!C24,0),0)</f>
        <v>Ūdens temperatūras sensors ESMU</v>
      </c>
      <c r="D24" s="24" t="str">
        <f>IF($C$4="Attiecināmās izmaksas",IF('10a+c+n'!$Q24="A",'10a+c+n'!D24,0),0)</f>
        <v>gb</v>
      </c>
      <c r="E24" s="46"/>
      <c r="F24" s="65"/>
      <c r="G24" s="119"/>
      <c r="H24" s="119">
        <f>IF($C$4="Attiecināmās izmaksas",IF('10a+c+n'!$Q24="A",'10a+c+n'!H24,0),0)</f>
        <v>0</v>
      </c>
      <c r="I24" s="119"/>
      <c r="J24" s="119"/>
      <c r="K24" s="120">
        <f>IF($C$4="Attiecināmās izmaksas",IF('10a+c+n'!$Q24="A",'10a+c+n'!K24,0),0)</f>
        <v>0</v>
      </c>
      <c r="L24" s="65">
        <f>IF($C$4="Attiecināmās izmaksas",IF('10a+c+n'!$Q24="A",'10a+c+n'!L24,0),0)</f>
        <v>0</v>
      </c>
      <c r="M24" s="119">
        <f>IF($C$4="Attiecināmās izmaksas",IF('10a+c+n'!$Q24="A",'10a+c+n'!M24,0),0)</f>
        <v>0</v>
      </c>
      <c r="N24" s="119">
        <f>IF($C$4="Attiecināmās izmaksas",IF('10a+c+n'!$Q24="A",'10a+c+n'!N24,0),0)</f>
        <v>0</v>
      </c>
      <c r="O24" s="119">
        <f>IF($C$4="Attiecināmās izmaksas",IF('10a+c+n'!$Q24="A",'10a+c+n'!O24,0),0)</f>
        <v>0</v>
      </c>
      <c r="P24" s="120">
        <f>IF($C$4="Attiecināmās izmaksas",IF('10a+c+n'!$Q24="A",'10a+c+n'!P24,0),0)</f>
        <v>0</v>
      </c>
    </row>
    <row r="25" spans="1:16" ht="20.399999999999999" x14ac:dyDescent="0.2">
      <c r="A25" s="51">
        <f>IF(P25=0,0,IF(COUNTBLANK(P25)=1,0,COUNTA($P$14:P25)))</f>
        <v>0</v>
      </c>
      <c r="B25" s="24" t="str">
        <f>IF($C$4="Attiecināmās izmaksas",IF('10a+c+n'!$Q25="A",'10a+c+n'!B25,0),0)</f>
        <v>17-00000</v>
      </c>
      <c r="C25" s="24" t="str">
        <f>IF($C$4="Attiecināmās izmaksas",IF('10a+c+n'!$Q25="A",'10a+c+n'!C25,0),0)</f>
        <v>Apkures cirkulācijas sūknis Magna3 32-100(1x230V)</v>
      </c>
      <c r="D25" s="24" t="str">
        <f>IF($C$4="Attiecināmās izmaksas",IF('10a+c+n'!$Q25="A",'10a+c+n'!D25,0),0)</f>
        <v>gb</v>
      </c>
      <c r="E25" s="46"/>
      <c r="F25" s="65"/>
      <c r="G25" s="119"/>
      <c r="H25" s="119">
        <f>IF($C$4="Attiecināmās izmaksas",IF('10a+c+n'!$Q25="A",'10a+c+n'!H25,0),0)</f>
        <v>0</v>
      </c>
      <c r="I25" s="119"/>
      <c r="J25" s="119"/>
      <c r="K25" s="120">
        <f>IF($C$4="Attiecināmās izmaksas",IF('10a+c+n'!$Q25="A",'10a+c+n'!K25,0),0)</f>
        <v>0</v>
      </c>
      <c r="L25" s="65">
        <f>IF($C$4="Attiecināmās izmaksas",IF('10a+c+n'!$Q25="A",'10a+c+n'!L25,0),0)</f>
        <v>0</v>
      </c>
      <c r="M25" s="119">
        <f>IF($C$4="Attiecināmās izmaksas",IF('10a+c+n'!$Q25="A",'10a+c+n'!M25,0),0)</f>
        <v>0</v>
      </c>
      <c r="N25" s="119">
        <f>IF($C$4="Attiecināmās izmaksas",IF('10a+c+n'!$Q25="A",'10a+c+n'!N25,0),0)</f>
        <v>0</v>
      </c>
      <c r="O25" s="119">
        <f>IF($C$4="Attiecināmās izmaksas",IF('10a+c+n'!$Q25="A",'10a+c+n'!O25,0),0)</f>
        <v>0</v>
      </c>
      <c r="P25" s="120">
        <f>IF($C$4="Attiecināmās izmaksas",IF('10a+c+n'!$Q25="A",'10a+c+n'!P25,0),0)</f>
        <v>0</v>
      </c>
    </row>
    <row r="26" spans="1:16" ht="20.399999999999999" x14ac:dyDescent="0.2">
      <c r="A26" s="51">
        <f>IF(P26=0,0,IF(COUNTBLANK(P26)=1,0,COUNTA($P$14:P26)))</f>
        <v>0</v>
      </c>
      <c r="B26" s="24" t="str">
        <f>IF($C$4="Attiecināmās izmaksas",IF('10a+c+n'!$Q26="A",'10a+c+n'!B26,0),0)</f>
        <v>17-00000</v>
      </c>
      <c r="C26" s="24" t="str">
        <f>IF($C$4="Attiecināmās izmaksas",IF('10a+c+n'!$Q26="A",'10a+c+n'!C26,0),0)</f>
        <v>Karstā ūdens cirkulācijas sūknis Magna3 32-80N(1x230V)</v>
      </c>
      <c r="D26" s="24" t="str">
        <f>IF($C$4="Attiecināmās izmaksas",IF('10a+c+n'!$Q26="A",'10a+c+n'!D26,0),0)</f>
        <v>gb</v>
      </c>
      <c r="E26" s="46"/>
      <c r="F26" s="65"/>
      <c r="G26" s="119"/>
      <c r="H26" s="119">
        <f>IF($C$4="Attiecināmās izmaksas",IF('10a+c+n'!$Q26="A",'10a+c+n'!H26,0),0)</f>
        <v>0</v>
      </c>
      <c r="I26" s="119"/>
      <c r="J26" s="119"/>
      <c r="K26" s="120">
        <f>IF($C$4="Attiecināmās izmaksas",IF('10a+c+n'!$Q26="A",'10a+c+n'!K26,0),0)</f>
        <v>0</v>
      </c>
      <c r="L26" s="65">
        <f>IF($C$4="Attiecināmās izmaksas",IF('10a+c+n'!$Q26="A",'10a+c+n'!L26,0),0)</f>
        <v>0</v>
      </c>
      <c r="M26" s="119">
        <f>IF($C$4="Attiecināmās izmaksas",IF('10a+c+n'!$Q26="A",'10a+c+n'!M26,0),0)</f>
        <v>0</v>
      </c>
      <c r="N26" s="119">
        <f>IF($C$4="Attiecināmās izmaksas",IF('10a+c+n'!$Q26="A",'10a+c+n'!N26,0),0)</f>
        <v>0</v>
      </c>
      <c r="O26" s="119">
        <f>IF($C$4="Attiecināmās izmaksas",IF('10a+c+n'!$Q26="A",'10a+c+n'!O26,0),0)</f>
        <v>0</v>
      </c>
      <c r="P26" s="120">
        <f>IF($C$4="Attiecināmās izmaksas",IF('10a+c+n'!$Q26="A",'10a+c+n'!P26,0),0)</f>
        <v>0</v>
      </c>
    </row>
    <row r="27" spans="1:16" ht="20.399999999999999" x14ac:dyDescent="0.2">
      <c r="A27" s="51">
        <f>IF(P27=0,0,IF(COUNTBLANK(P27)=1,0,COUNTA($P$14:P27)))</f>
        <v>0</v>
      </c>
      <c r="B27" s="24" t="str">
        <f>IF($C$4="Attiecināmās izmaksas",IF('10a+c+n'!$Q27="A",'10a+c+n'!B27,0),0)</f>
        <v>17-00000</v>
      </c>
      <c r="C27" s="24" t="str">
        <f>IF($C$4="Attiecināmās izmaksas",IF('10a+c+n'!$Q27="A",'10a+c+n'!C27,0),0)</f>
        <v>Drošības vārsts                   3/4" 6 bar</v>
      </c>
      <c r="D27" s="24" t="str">
        <f>IF($C$4="Attiecināmās izmaksas",IF('10a+c+n'!$Q27="A",'10a+c+n'!D27,0),0)</f>
        <v>gb</v>
      </c>
      <c r="E27" s="46"/>
      <c r="F27" s="65"/>
      <c r="G27" s="119"/>
      <c r="H27" s="119">
        <f>IF($C$4="Attiecināmās izmaksas",IF('10a+c+n'!$Q27="A",'10a+c+n'!H27,0),0)</f>
        <v>0</v>
      </c>
      <c r="I27" s="119"/>
      <c r="J27" s="119"/>
      <c r="K27" s="120">
        <f>IF($C$4="Attiecināmās izmaksas",IF('10a+c+n'!$Q27="A",'10a+c+n'!K27,0),0)</f>
        <v>0</v>
      </c>
      <c r="L27" s="65">
        <f>IF($C$4="Attiecināmās izmaksas",IF('10a+c+n'!$Q27="A",'10a+c+n'!L27,0),0)</f>
        <v>0</v>
      </c>
      <c r="M27" s="119">
        <f>IF($C$4="Attiecināmās izmaksas",IF('10a+c+n'!$Q27="A",'10a+c+n'!M27,0),0)</f>
        <v>0</v>
      </c>
      <c r="N27" s="119">
        <f>IF($C$4="Attiecināmās izmaksas",IF('10a+c+n'!$Q27="A",'10a+c+n'!N27,0),0)</f>
        <v>0</v>
      </c>
      <c r="O27" s="119">
        <f>IF($C$4="Attiecināmās izmaksas",IF('10a+c+n'!$Q27="A",'10a+c+n'!O27,0),0)</f>
        <v>0</v>
      </c>
      <c r="P27" s="120">
        <f>IF($C$4="Attiecināmās izmaksas",IF('10a+c+n'!$Q27="A",'10a+c+n'!P27,0),0)</f>
        <v>0</v>
      </c>
    </row>
    <row r="28" spans="1:16" ht="20.399999999999999" x14ac:dyDescent="0.2">
      <c r="A28" s="51">
        <f>IF(P28=0,0,IF(COUNTBLANK(P28)=1,0,COUNTA($P$14:P28)))</f>
        <v>0</v>
      </c>
      <c r="B28" s="24" t="str">
        <f>IF($C$4="Attiecināmās izmaksas",IF('10a+c+n'!$Q28="A",'10a+c+n'!B28,0),0)</f>
        <v>17-00000</v>
      </c>
      <c r="C28" s="24" t="str">
        <f>IF($C$4="Attiecināmās izmaksas",IF('10a+c+n'!$Q28="A",'10a+c+n'!C28,0),0)</f>
        <v>Drošības vārsts                   3/4" 10 bar</v>
      </c>
      <c r="D28" s="24" t="str">
        <f>IF($C$4="Attiecināmās izmaksas",IF('10a+c+n'!$Q28="A",'10a+c+n'!D28,0),0)</f>
        <v>gb</v>
      </c>
      <c r="E28" s="46"/>
      <c r="F28" s="65"/>
      <c r="G28" s="119"/>
      <c r="H28" s="119">
        <f>IF($C$4="Attiecināmās izmaksas",IF('10a+c+n'!$Q28="A",'10a+c+n'!H28,0),0)</f>
        <v>0</v>
      </c>
      <c r="I28" s="119"/>
      <c r="J28" s="119"/>
      <c r="K28" s="120">
        <f>IF($C$4="Attiecināmās izmaksas",IF('10a+c+n'!$Q28="A",'10a+c+n'!K28,0),0)</f>
        <v>0</v>
      </c>
      <c r="L28" s="65">
        <f>IF($C$4="Attiecināmās izmaksas",IF('10a+c+n'!$Q28="A",'10a+c+n'!L28,0),0)</f>
        <v>0</v>
      </c>
      <c r="M28" s="119">
        <f>IF($C$4="Attiecināmās izmaksas",IF('10a+c+n'!$Q28="A",'10a+c+n'!M28,0),0)</f>
        <v>0</v>
      </c>
      <c r="N28" s="119">
        <f>IF($C$4="Attiecināmās izmaksas",IF('10a+c+n'!$Q28="A",'10a+c+n'!N28,0),0)</f>
        <v>0</v>
      </c>
      <c r="O28" s="119">
        <f>IF($C$4="Attiecināmās izmaksas",IF('10a+c+n'!$Q28="A",'10a+c+n'!O28,0),0)</f>
        <v>0</v>
      </c>
      <c r="P28" s="120">
        <f>IF($C$4="Attiecināmās izmaksas",IF('10a+c+n'!$Q28="A",'10a+c+n'!P28,0),0)</f>
        <v>0</v>
      </c>
    </row>
    <row r="29" spans="1:16" ht="20.399999999999999" x14ac:dyDescent="0.2">
      <c r="A29" s="51">
        <f>IF(P29=0,0,IF(COUNTBLANK(P29)=1,0,COUNTA($P$14:P29)))</f>
        <v>0</v>
      </c>
      <c r="B29" s="24" t="str">
        <f>IF($C$4="Attiecināmās izmaksas",IF('10a+c+n'!$Q29="A",'10a+c+n'!B29,0),0)</f>
        <v>17-00000</v>
      </c>
      <c r="C29" s="24" t="str">
        <f>IF($C$4="Attiecināmās izmaksas",IF('10a+c+n'!$Q29="A",'10a+c+n'!C29,0),0)</f>
        <v>Ūdens mērītājs                    90ºC 2,5 m3/h    10bar</v>
      </c>
      <c r="D29" s="24" t="str">
        <f>IF($C$4="Attiecināmās izmaksas",IF('10a+c+n'!$Q29="A",'10a+c+n'!D29,0),0)</f>
        <v>gb</v>
      </c>
      <c r="E29" s="46"/>
      <c r="F29" s="65"/>
      <c r="G29" s="119"/>
      <c r="H29" s="119">
        <f>IF($C$4="Attiecināmās izmaksas",IF('10a+c+n'!$Q29="A",'10a+c+n'!H29,0),0)</f>
        <v>0</v>
      </c>
      <c r="I29" s="119"/>
      <c r="J29" s="119"/>
      <c r="K29" s="120">
        <f>IF($C$4="Attiecināmās izmaksas",IF('10a+c+n'!$Q29="A",'10a+c+n'!K29,0),0)</f>
        <v>0</v>
      </c>
      <c r="L29" s="65">
        <f>IF($C$4="Attiecināmās izmaksas",IF('10a+c+n'!$Q29="A",'10a+c+n'!L29,0),0)</f>
        <v>0</v>
      </c>
      <c r="M29" s="119">
        <f>IF($C$4="Attiecināmās izmaksas",IF('10a+c+n'!$Q29="A",'10a+c+n'!M29,0),0)</f>
        <v>0</v>
      </c>
      <c r="N29" s="119">
        <f>IF($C$4="Attiecināmās izmaksas",IF('10a+c+n'!$Q29="A",'10a+c+n'!N29,0),0)</f>
        <v>0</v>
      </c>
      <c r="O29" s="119">
        <f>IF($C$4="Attiecināmās izmaksas",IF('10a+c+n'!$Q29="A",'10a+c+n'!O29,0),0)</f>
        <v>0</v>
      </c>
      <c r="P29" s="120">
        <f>IF($C$4="Attiecināmās izmaksas",IF('10a+c+n'!$Q29="A",'10a+c+n'!P29,0),0)</f>
        <v>0</v>
      </c>
    </row>
    <row r="30" spans="1:16" ht="20.399999999999999" x14ac:dyDescent="0.2">
      <c r="A30" s="51">
        <f>IF(P30=0,0,IF(COUNTBLANK(P30)=1,0,COUNTA($P$14:P30)))</f>
        <v>0</v>
      </c>
      <c r="B30" s="24" t="str">
        <f>IF($C$4="Attiecināmās izmaksas",IF('10a+c+n'!$Q30="A",'10a+c+n'!B30,0),0)</f>
        <v>17-00000</v>
      </c>
      <c r="C30" s="24" t="str">
        <f>IF($C$4="Attiecināmās izmaksas",IF('10a+c+n'!$Q30="A",'10a+c+n'!C30,0),0)</f>
        <v>Ūdens mērītājs                    30ºC 6,0 m3/h   16bar</v>
      </c>
      <c r="D30" s="24" t="str">
        <f>IF($C$4="Attiecināmās izmaksas",IF('10a+c+n'!$Q30="A",'10a+c+n'!D30,0),0)</f>
        <v>gb</v>
      </c>
      <c r="E30" s="46"/>
      <c r="F30" s="65"/>
      <c r="G30" s="119"/>
      <c r="H30" s="119">
        <f>IF($C$4="Attiecināmās izmaksas",IF('10a+c+n'!$Q30="A",'10a+c+n'!H30,0),0)</f>
        <v>0</v>
      </c>
      <c r="I30" s="119"/>
      <c r="J30" s="119"/>
      <c r="K30" s="120">
        <f>IF($C$4="Attiecināmās izmaksas",IF('10a+c+n'!$Q30="A",'10a+c+n'!K30,0),0)</f>
        <v>0</v>
      </c>
      <c r="L30" s="65">
        <f>IF($C$4="Attiecināmās izmaksas",IF('10a+c+n'!$Q30="A",'10a+c+n'!L30,0),0)</f>
        <v>0</v>
      </c>
      <c r="M30" s="119">
        <f>IF($C$4="Attiecināmās izmaksas",IF('10a+c+n'!$Q30="A",'10a+c+n'!M30,0),0)</f>
        <v>0</v>
      </c>
      <c r="N30" s="119">
        <f>IF($C$4="Attiecināmās izmaksas",IF('10a+c+n'!$Q30="A",'10a+c+n'!N30,0),0)</f>
        <v>0</v>
      </c>
      <c r="O30" s="119">
        <f>IF($C$4="Attiecināmās izmaksas",IF('10a+c+n'!$Q30="A",'10a+c+n'!O30,0),0)</f>
        <v>0</v>
      </c>
      <c r="P30" s="120">
        <f>IF($C$4="Attiecināmās izmaksas",IF('10a+c+n'!$Q30="A",'10a+c+n'!P30,0),0)</f>
        <v>0</v>
      </c>
    </row>
    <row r="31" spans="1:16" ht="20.399999999999999" x14ac:dyDescent="0.2">
      <c r="A31" s="51">
        <f>IF(P31=0,0,IF(COUNTBLANK(P31)=1,0,COUNTA($P$14:P31)))</f>
        <v>0</v>
      </c>
      <c r="B31" s="24" t="str">
        <f>IF($C$4="Attiecināmās izmaksas",IF('10a+c+n'!$Q31="A",'10a+c+n'!B31,0),0)</f>
        <v>17-00000</v>
      </c>
      <c r="C31" s="24" t="str">
        <f>IF($C$4="Attiecināmās izmaksas",IF('10a+c+n'!$Q31="A",'10a+c+n'!C31,0),0)</f>
        <v>Izplešanās trauks  N100      V=100L     6bar</v>
      </c>
      <c r="D31" s="24" t="str">
        <f>IF($C$4="Attiecināmās izmaksas",IF('10a+c+n'!$Q31="A",'10a+c+n'!D31,0),0)</f>
        <v>gb</v>
      </c>
      <c r="E31" s="46"/>
      <c r="F31" s="65"/>
      <c r="G31" s="119"/>
      <c r="H31" s="119">
        <f>IF($C$4="Attiecināmās izmaksas",IF('10a+c+n'!$Q31="A",'10a+c+n'!H31,0),0)</f>
        <v>0</v>
      </c>
      <c r="I31" s="119"/>
      <c r="J31" s="119"/>
      <c r="K31" s="120">
        <f>IF($C$4="Attiecināmās izmaksas",IF('10a+c+n'!$Q31="A",'10a+c+n'!K31,0),0)</f>
        <v>0</v>
      </c>
      <c r="L31" s="65">
        <f>IF($C$4="Attiecināmās izmaksas",IF('10a+c+n'!$Q31="A",'10a+c+n'!L31,0),0)</f>
        <v>0</v>
      </c>
      <c r="M31" s="119">
        <f>IF($C$4="Attiecināmās izmaksas",IF('10a+c+n'!$Q31="A",'10a+c+n'!M31,0),0)</f>
        <v>0</v>
      </c>
      <c r="N31" s="119">
        <f>IF($C$4="Attiecināmās izmaksas",IF('10a+c+n'!$Q31="A",'10a+c+n'!N31,0),0)</f>
        <v>0</v>
      </c>
      <c r="O31" s="119">
        <f>IF($C$4="Attiecināmās izmaksas",IF('10a+c+n'!$Q31="A",'10a+c+n'!O31,0),0)</f>
        <v>0</v>
      </c>
      <c r="P31" s="120">
        <f>IF($C$4="Attiecināmās izmaksas",IF('10a+c+n'!$Q31="A",'10a+c+n'!P31,0),0)</f>
        <v>0</v>
      </c>
    </row>
    <row r="32" spans="1:16" ht="20.399999999999999" x14ac:dyDescent="0.2">
      <c r="A32" s="51">
        <f>IF(P32=0,0,IF(COUNTBLANK(P32)=1,0,COUNTA($P$14:P32)))</f>
        <v>0</v>
      </c>
      <c r="B32" s="24" t="str">
        <f>IF($C$4="Attiecināmās izmaksas",IF('10a+c+n'!$Q32="A",'10a+c+n'!B32,0),0)</f>
        <v>17-00000</v>
      </c>
      <c r="C32" s="24" t="str">
        <f>IF($C$4="Attiecināmās izmaksas",IF('10a+c+n'!$Q32="A",'10a+c+n'!C32,0),0)</f>
        <v>Lodveida ventilis  iemetinātais DN65    PN25</v>
      </c>
      <c r="D32" s="24" t="str">
        <f>IF($C$4="Attiecināmās izmaksas",IF('10a+c+n'!$Q32="A",'10a+c+n'!D32,0),0)</f>
        <v>gb</v>
      </c>
      <c r="E32" s="46"/>
      <c r="F32" s="65"/>
      <c r="G32" s="119"/>
      <c r="H32" s="119">
        <f>IF($C$4="Attiecināmās izmaksas",IF('10a+c+n'!$Q32="A",'10a+c+n'!H32,0),0)</f>
        <v>0</v>
      </c>
      <c r="I32" s="119"/>
      <c r="J32" s="119"/>
      <c r="K32" s="120">
        <f>IF($C$4="Attiecināmās izmaksas",IF('10a+c+n'!$Q32="A",'10a+c+n'!K32,0),0)</f>
        <v>0</v>
      </c>
      <c r="L32" s="65">
        <f>IF($C$4="Attiecināmās izmaksas",IF('10a+c+n'!$Q32="A",'10a+c+n'!L32,0),0)</f>
        <v>0</v>
      </c>
      <c r="M32" s="119">
        <f>IF($C$4="Attiecināmās izmaksas",IF('10a+c+n'!$Q32="A",'10a+c+n'!M32,0),0)</f>
        <v>0</v>
      </c>
      <c r="N32" s="119">
        <f>IF($C$4="Attiecināmās izmaksas",IF('10a+c+n'!$Q32="A",'10a+c+n'!N32,0),0)</f>
        <v>0</v>
      </c>
      <c r="O32" s="119">
        <f>IF($C$4="Attiecināmās izmaksas",IF('10a+c+n'!$Q32="A",'10a+c+n'!O32,0),0)</f>
        <v>0</v>
      </c>
      <c r="P32" s="120">
        <f>IF($C$4="Attiecināmās izmaksas",IF('10a+c+n'!$Q32="A",'10a+c+n'!P32,0),0)</f>
        <v>0</v>
      </c>
    </row>
    <row r="33" spans="1:16" ht="20.399999999999999" x14ac:dyDescent="0.2">
      <c r="A33" s="51">
        <f>IF(P33=0,0,IF(COUNTBLANK(P33)=1,0,COUNTA($P$14:P33)))</f>
        <v>0</v>
      </c>
      <c r="B33" s="24" t="str">
        <f>IF($C$4="Attiecināmās izmaksas",IF('10a+c+n'!$Q33="A",'10a+c+n'!B33,0),0)</f>
        <v>17-00000</v>
      </c>
      <c r="C33" s="24" t="str">
        <f>IF($C$4="Attiecināmās izmaksas",IF('10a+c+n'!$Q33="A",'10a+c+n'!C33,0),0)</f>
        <v>Lodveida ventilis  iemetinātais DN40    PN40</v>
      </c>
      <c r="D33" s="24" t="str">
        <f>IF($C$4="Attiecināmās izmaksas",IF('10a+c+n'!$Q33="A",'10a+c+n'!D33,0),0)</f>
        <v>gb</v>
      </c>
      <c r="E33" s="46"/>
      <c r="F33" s="65"/>
      <c r="G33" s="119"/>
      <c r="H33" s="119">
        <f>IF($C$4="Attiecināmās izmaksas",IF('10a+c+n'!$Q33="A",'10a+c+n'!H33,0),0)</f>
        <v>0</v>
      </c>
      <c r="I33" s="119"/>
      <c r="J33" s="119"/>
      <c r="K33" s="120">
        <f>IF($C$4="Attiecināmās izmaksas",IF('10a+c+n'!$Q33="A",'10a+c+n'!K33,0),0)</f>
        <v>0</v>
      </c>
      <c r="L33" s="65">
        <f>IF($C$4="Attiecināmās izmaksas",IF('10a+c+n'!$Q33="A",'10a+c+n'!L33,0),0)</f>
        <v>0</v>
      </c>
      <c r="M33" s="119">
        <f>IF($C$4="Attiecināmās izmaksas",IF('10a+c+n'!$Q33="A",'10a+c+n'!M33,0),0)</f>
        <v>0</v>
      </c>
      <c r="N33" s="119">
        <f>IF($C$4="Attiecināmās izmaksas",IF('10a+c+n'!$Q33="A",'10a+c+n'!N33,0),0)</f>
        <v>0</v>
      </c>
      <c r="O33" s="119">
        <f>IF($C$4="Attiecināmās izmaksas",IF('10a+c+n'!$Q33="A",'10a+c+n'!O33,0),0)</f>
        <v>0</v>
      </c>
      <c r="P33" s="120">
        <f>IF($C$4="Attiecināmās izmaksas",IF('10a+c+n'!$Q33="A",'10a+c+n'!P33,0),0)</f>
        <v>0</v>
      </c>
    </row>
    <row r="34" spans="1:16" ht="20.399999999999999" x14ac:dyDescent="0.2">
      <c r="A34" s="51">
        <f>IF(P34=0,0,IF(COUNTBLANK(P34)=1,0,COUNTA($P$14:P34)))</f>
        <v>0</v>
      </c>
      <c r="B34" s="24" t="str">
        <f>IF($C$4="Attiecināmās izmaksas",IF('10a+c+n'!$Q34="A",'10a+c+n'!B34,0),0)</f>
        <v>17-00000</v>
      </c>
      <c r="C34" s="24" t="str">
        <f>IF($C$4="Attiecināmās izmaksas",IF('10a+c+n'!$Q34="A",'10a+c+n'!C34,0),0)</f>
        <v>Lodveida ventilis  iemetinātais DN32    PN40</v>
      </c>
      <c r="D34" s="24" t="str">
        <f>IF($C$4="Attiecināmās izmaksas",IF('10a+c+n'!$Q34="A",'10a+c+n'!D34,0),0)</f>
        <v>gb</v>
      </c>
      <c r="E34" s="46"/>
      <c r="F34" s="65"/>
      <c r="G34" s="119"/>
      <c r="H34" s="119">
        <f>IF($C$4="Attiecināmās izmaksas",IF('10a+c+n'!$Q34="A",'10a+c+n'!H34,0),0)</f>
        <v>0</v>
      </c>
      <c r="I34" s="119"/>
      <c r="J34" s="119"/>
      <c r="K34" s="120">
        <f>IF($C$4="Attiecināmās izmaksas",IF('10a+c+n'!$Q34="A",'10a+c+n'!K34,0),0)</f>
        <v>0</v>
      </c>
      <c r="L34" s="65">
        <f>IF($C$4="Attiecināmās izmaksas",IF('10a+c+n'!$Q34="A",'10a+c+n'!L34,0),0)</f>
        <v>0</v>
      </c>
      <c r="M34" s="119">
        <f>IF($C$4="Attiecināmās izmaksas",IF('10a+c+n'!$Q34="A",'10a+c+n'!M34,0),0)</f>
        <v>0</v>
      </c>
      <c r="N34" s="119">
        <f>IF($C$4="Attiecināmās izmaksas",IF('10a+c+n'!$Q34="A",'10a+c+n'!N34,0),0)</f>
        <v>0</v>
      </c>
      <c r="O34" s="119">
        <f>IF($C$4="Attiecināmās izmaksas",IF('10a+c+n'!$Q34="A",'10a+c+n'!O34,0),0)</f>
        <v>0</v>
      </c>
      <c r="P34" s="120">
        <f>IF($C$4="Attiecināmās izmaksas",IF('10a+c+n'!$Q34="A",'10a+c+n'!P34,0),0)</f>
        <v>0</v>
      </c>
    </row>
    <row r="35" spans="1:16" ht="20.399999999999999" x14ac:dyDescent="0.2">
      <c r="A35" s="51">
        <f>IF(P35=0,0,IF(COUNTBLANK(P35)=1,0,COUNTA($P$14:P35)))</f>
        <v>0</v>
      </c>
      <c r="B35" s="24" t="str">
        <f>IF($C$4="Attiecināmās izmaksas",IF('10a+c+n'!$Q35="A",'10a+c+n'!B35,0),0)</f>
        <v>17-00000</v>
      </c>
      <c r="C35" s="24" t="str">
        <f>IF($C$4="Attiecināmās izmaksas",IF('10a+c+n'!$Q35="A",'10a+c+n'!C35,0),0)</f>
        <v>Manometra ventilis    Ø1/2"</v>
      </c>
      <c r="D35" s="24" t="str">
        <f>IF($C$4="Attiecināmās izmaksas",IF('10a+c+n'!$Q35="A",'10a+c+n'!D35,0),0)</f>
        <v>gb</v>
      </c>
      <c r="E35" s="46"/>
      <c r="F35" s="65"/>
      <c r="G35" s="119"/>
      <c r="H35" s="119">
        <f>IF($C$4="Attiecināmās izmaksas",IF('10a+c+n'!$Q35="A",'10a+c+n'!H35,0),0)</f>
        <v>0</v>
      </c>
      <c r="I35" s="119"/>
      <c r="J35" s="119"/>
      <c r="K35" s="120">
        <f>IF($C$4="Attiecināmās izmaksas",IF('10a+c+n'!$Q35="A",'10a+c+n'!K35,0),0)</f>
        <v>0</v>
      </c>
      <c r="L35" s="65">
        <f>IF($C$4="Attiecināmās izmaksas",IF('10a+c+n'!$Q35="A",'10a+c+n'!L35,0),0)</f>
        <v>0</v>
      </c>
      <c r="M35" s="119">
        <f>IF($C$4="Attiecināmās izmaksas",IF('10a+c+n'!$Q35="A",'10a+c+n'!M35,0),0)</f>
        <v>0</v>
      </c>
      <c r="N35" s="119">
        <f>IF($C$4="Attiecināmās izmaksas",IF('10a+c+n'!$Q35="A",'10a+c+n'!N35,0),0)</f>
        <v>0</v>
      </c>
      <c r="O35" s="119">
        <f>IF($C$4="Attiecināmās izmaksas",IF('10a+c+n'!$Q35="A",'10a+c+n'!O35,0),0)</f>
        <v>0</v>
      </c>
      <c r="P35" s="120">
        <f>IF($C$4="Attiecināmās izmaksas",IF('10a+c+n'!$Q35="A",'10a+c+n'!P35,0),0)</f>
        <v>0</v>
      </c>
    </row>
    <row r="36" spans="1:16" ht="20.399999999999999" x14ac:dyDescent="0.2">
      <c r="A36" s="51">
        <f>IF(P36=0,0,IF(COUNTBLANK(P36)=1,0,COUNTA($P$14:P36)))</f>
        <v>0</v>
      </c>
      <c r="B36" s="24" t="str">
        <f>IF($C$4="Attiecināmās izmaksas",IF('10a+c+n'!$Q36="A",'10a+c+n'!B36,0),0)</f>
        <v>17-00000</v>
      </c>
      <c r="C36" s="24" t="str">
        <f>IF($C$4="Attiecināmās izmaksas",IF('10a+c+n'!$Q36="A",'10a+c+n'!C36,0),0)</f>
        <v>Lodveida ventilis        Ø 3/4"</v>
      </c>
      <c r="D36" s="24" t="str">
        <f>IF($C$4="Attiecināmās izmaksas",IF('10a+c+n'!$Q36="A",'10a+c+n'!D36,0),0)</f>
        <v>gb</v>
      </c>
      <c r="E36" s="46"/>
      <c r="F36" s="65"/>
      <c r="G36" s="119"/>
      <c r="H36" s="119">
        <f>IF($C$4="Attiecināmās izmaksas",IF('10a+c+n'!$Q36="A",'10a+c+n'!H36,0),0)</f>
        <v>0</v>
      </c>
      <c r="I36" s="119"/>
      <c r="J36" s="119"/>
      <c r="K36" s="120">
        <f>IF($C$4="Attiecināmās izmaksas",IF('10a+c+n'!$Q36="A",'10a+c+n'!K36,0),0)</f>
        <v>0</v>
      </c>
      <c r="L36" s="65">
        <f>IF($C$4="Attiecināmās izmaksas",IF('10a+c+n'!$Q36="A",'10a+c+n'!L36,0),0)</f>
        <v>0</v>
      </c>
      <c r="M36" s="119">
        <f>IF($C$4="Attiecināmās izmaksas",IF('10a+c+n'!$Q36="A",'10a+c+n'!M36,0),0)</f>
        <v>0</v>
      </c>
      <c r="N36" s="119">
        <f>IF($C$4="Attiecināmās izmaksas",IF('10a+c+n'!$Q36="A",'10a+c+n'!N36,0),0)</f>
        <v>0</v>
      </c>
      <c r="O36" s="119">
        <f>IF($C$4="Attiecināmās izmaksas",IF('10a+c+n'!$Q36="A",'10a+c+n'!O36,0),0)</f>
        <v>0</v>
      </c>
      <c r="P36" s="120">
        <f>IF($C$4="Attiecināmās izmaksas",IF('10a+c+n'!$Q36="A",'10a+c+n'!P36,0),0)</f>
        <v>0</v>
      </c>
    </row>
    <row r="37" spans="1:16" ht="20.399999999999999" x14ac:dyDescent="0.2">
      <c r="A37" s="51">
        <f>IF(P37=0,0,IF(COUNTBLANK(P37)=1,0,COUNTA($P$14:P37)))</f>
        <v>0</v>
      </c>
      <c r="B37" s="24" t="str">
        <f>IF($C$4="Attiecināmās izmaksas",IF('10a+c+n'!$Q37="A",'10a+c+n'!B37,0),0)</f>
        <v>17-00000</v>
      </c>
      <c r="C37" s="24" t="str">
        <f>IF($C$4="Attiecināmās izmaksas",IF('10a+c+n'!$Q37="A",'10a+c+n'!C37,0),0)</f>
        <v>Lodveida ventilis        Ø 1/2"</v>
      </c>
      <c r="D37" s="24" t="str">
        <f>IF($C$4="Attiecināmās izmaksas",IF('10a+c+n'!$Q37="A",'10a+c+n'!D37,0),0)</f>
        <v>gb</v>
      </c>
      <c r="E37" s="46"/>
      <c r="F37" s="65"/>
      <c r="G37" s="119"/>
      <c r="H37" s="119">
        <f>IF($C$4="Attiecināmās izmaksas",IF('10a+c+n'!$Q37="A",'10a+c+n'!H37,0),0)</f>
        <v>0</v>
      </c>
      <c r="I37" s="119"/>
      <c r="J37" s="119"/>
      <c r="K37" s="120">
        <f>IF($C$4="Attiecināmās izmaksas",IF('10a+c+n'!$Q37="A",'10a+c+n'!K37,0),0)</f>
        <v>0</v>
      </c>
      <c r="L37" s="65">
        <f>IF($C$4="Attiecināmās izmaksas",IF('10a+c+n'!$Q37="A",'10a+c+n'!L37,0),0)</f>
        <v>0</v>
      </c>
      <c r="M37" s="119">
        <f>IF($C$4="Attiecināmās izmaksas",IF('10a+c+n'!$Q37="A",'10a+c+n'!M37,0),0)</f>
        <v>0</v>
      </c>
      <c r="N37" s="119">
        <f>IF($C$4="Attiecināmās izmaksas",IF('10a+c+n'!$Q37="A",'10a+c+n'!N37,0),0)</f>
        <v>0</v>
      </c>
      <c r="O37" s="119">
        <f>IF($C$4="Attiecināmās izmaksas",IF('10a+c+n'!$Q37="A",'10a+c+n'!O37,0),0)</f>
        <v>0</v>
      </c>
      <c r="P37" s="120">
        <f>IF($C$4="Attiecināmās izmaksas",IF('10a+c+n'!$Q37="A",'10a+c+n'!P37,0),0)</f>
        <v>0</v>
      </c>
    </row>
    <row r="38" spans="1:16" ht="20.399999999999999" x14ac:dyDescent="0.2">
      <c r="A38" s="51">
        <f>IF(P38=0,0,IF(COUNTBLANK(P38)=1,0,COUNTA($P$14:P38)))</f>
        <v>0</v>
      </c>
      <c r="B38" s="24" t="str">
        <f>IF($C$4="Attiecināmās izmaksas",IF('10a+c+n'!$Q38="A",'10a+c+n'!B38,0),0)</f>
        <v>17-00000</v>
      </c>
      <c r="C38" s="24" t="str">
        <f>IF($C$4="Attiecināmās izmaksas",IF('10a+c+n'!$Q38="A",'10a+c+n'!C38,0),0)</f>
        <v>Lodveida ventilis (bronzas)      DN32</v>
      </c>
      <c r="D38" s="24" t="str">
        <f>IF($C$4="Attiecināmās izmaksas",IF('10a+c+n'!$Q38="A",'10a+c+n'!D38,0),0)</f>
        <v>gb</v>
      </c>
      <c r="E38" s="46"/>
      <c r="F38" s="65"/>
      <c r="G38" s="119"/>
      <c r="H38" s="119">
        <f>IF($C$4="Attiecināmās izmaksas",IF('10a+c+n'!$Q38="A",'10a+c+n'!H38,0),0)</f>
        <v>0</v>
      </c>
      <c r="I38" s="119"/>
      <c r="J38" s="119"/>
      <c r="K38" s="120">
        <f>IF($C$4="Attiecināmās izmaksas",IF('10a+c+n'!$Q38="A",'10a+c+n'!K38,0),0)</f>
        <v>0</v>
      </c>
      <c r="L38" s="65">
        <f>IF($C$4="Attiecināmās izmaksas",IF('10a+c+n'!$Q38="A",'10a+c+n'!L38,0),0)</f>
        <v>0</v>
      </c>
      <c r="M38" s="119">
        <f>IF($C$4="Attiecināmās izmaksas",IF('10a+c+n'!$Q38="A",'10a+c+n'!M38,0),0)</f>
        <v>0</v>
      </c>
      <c r="N38" s="119">
        <f>IF($C$4="Attiecināmās izmaksas",IF('10a+c+n'!$Q38="A",'10a+c+n'!N38,0),0)</f>
        <v>0</v>
      </c>
      <c r="O38" s="119">
        <f>IF($C$4="Attiecināmās izmaksas",IF('10a+c+n'!$Q38="A",'10a+c+n'!O38,0),0)</f>
        <v>0</v>
      </c>
      <c r="P38" s="120">
        <f>IF($C$4="Attiecināmās izmaksas",IF('10a+c+n'!$Q38="A",'10a+c+n'!P38,0),0)</f>
        <v>0</v>
      </c>
    </row>
    <row r="39" spans="1:16" ht="20.399999999999999" x14ac:dyDescent="0.2">
      <c r="A39" s="51">
        <f>IF(P39=0,0,IF(COUNTBLANK(P39)=1,0,COUNTA($P$14:P39)))</f>
        <v>0</v>
      </c>
      <c r="B39" s="24" t="str">
        <f>IF($C$4="Attiecināmās izmaksas",IF('10a+c+n'!$Q39="A",'10a+c+n'!B39,0),0)</f>
        <v>17-00000</v>
      </c>
      <c r="C39" s="24" t="str">
        <f>IF($C$4="Attiecināmās izmaksas",IF('10a+c+n'!$Q39="A",'10a+c+n'!C39,0),0)</f>
        <v>Lodveida ventilis (bronzas)      DN40</v>
      </c>
      <c r="D39" s="24" t="str">
        <f>IF($C$4="Attiecināmās izmaksas",IF('10a+c+n'!$Q39="A",'10a+c+n'!D39,0),0)</f>
        <v>gb</v>
      </c>
      <c r="E39" s="46"/>
      <c r="F39" s="65"/>
      <c r="G39" s="119"/>
      <c r="H39" s="119">
        <f>IF($C$4="Attiecināmās izmaksas",IF('10a+c+n'!$Q39="A",'10a+c+n'!H39,0),0)</f>
        <v>0</v>
      </c>
      <c r="I39" s="119"/>
      <c r="J39" s="119"/>
      <c r="K39" s="120">
        <f>IF($C$4="Attiecināmās izmaksas",IF('10a+c+n'!$Q39="A",'10a+c+n'!K39,0),0)</f>
        <v>0</v>
      </c>
      <c r="L39" s="65">
        <f>IF($C$4="Attiecināmās izmaksas",IF('10a+c+n'!$Q39="A",'10a+c+n'!L39,0),0)</f>
        <v>0</v>
      </c>
      <c r="M39" s="119">
        <f>IF($C$4="Attiecināmās izmaksas",IF('10a+c+n'!$Q39="A",'10a+c+n'!M39,0),0)</f>
        <v>0</v>
      </c>
      <c r="N39" s="119">
        <f>IF($C$4="Attiecināmās izmaksas",IF('10a+c+n'!$Q39="A",'10a+c+n'!N39,0),0)</f>
        <v>0</v>
      </c>
      <c r="O39" s="119">
        <f>IF($C$4="Attiecināmās izmaksas",IF('10a+c+n'!$Q39="A",'10a+c+n'!O39,0),0)</f>
        <v>0</v>
      </c>
      <c r="P39" s="120">
        <f>IF($C$4="Attiecināmās izmaksas",IF('10a+c+n'!$Q39="A",'10a+c+n'!P39,0),0)</f>
        <v>0</v>
      </c>
    </row>
    <row r="40" spans="1:16" ht="20.399999999999999" x14ac:dyDescent="0.2">
      <c r="A40" s="51">
        <f>IF(P40=0,0,IF(COUNTBLANK(P40)=1,0,COUNTA($P$14:P40)))</f>
        <v>0</v>
      </c>
      <c r="B40" s="24" t="str">
        <f>IF($C$4="Attiecināmās izmaksas",IF('10a+c+n'!$Q40="A",'10a+c+n'!B40,0),0)</f>
        <v>17-00000</v>
      </c>
      <c r="C40" s="24" t="str">
        <f>IF($C$4="Attiecināmās izmaksas",IF('10a+c+n'!$Q40="A",'10a+c+n'!C40,0),0)</f>
        <v>Vienvirziena vārsts                                     DN15</v>
      </c>
      <c r="D40" s="24" t="str">
        <f>IF($C$4="Attiecināmās izmaksas",IF('10a+c+n'!$Q40="A",'10a+c+n'!D40,0),0)</f>
        <v>gb</v>
      </c>
      <c r="E40" s="46"/>
      <c r="F40" s="65"/>
      <c r="G40" s="119"/>
      <c r="H40" s="119">
        <f>IF($C$4="Attiecināmās izmaksas",IF('10a+c+n'!$Q40="A",'10a+c+n'!H40,0),0)</f>
        <v>0</v>
      </c>
      <c r="I40" s="119"/>
      <c r="J40" s="119"/>
      <c r="K40" s="120">
        <f>IF($C$4="Attiecināmās izmaksas",IF('10a+c+n'!$Q40="A",'10a+c+n'!K40,0),0)</f>
        <v>0</v>
      </c>
      <c r="L40" s="65">
        <f>IF($C$4="Attiecināmās izmaksas",IF('10a+c+n'!$Q40="A",'10a+c+n'!L40,0),0)</f>
        <v>0</v>
      </c>
      <c r="M40" s="119">
        <f>IF($C$4="Attiecināmās izmaksas",IF('10a+c+n'!$Q40="A",'10a+c+n'!M40,0),0)</f>
        <v>0</v>
      </c>
      <c r="N40" s="119">
        <f>IF($C$4="Attiecināmās izmaksas",IF('10a+c+n'!$Q40="A",'10a+c+n'!N40,0),0)</f>
        <v>0</v>
      </c>
      <c r="O40" s="119">
        <f>IF($C$4="Attiecināmās izmaksas",IF('10a+c+n'!$Q40="A",'10a+c+n'!O40,0),0)</f>
        <v>0</v>
      </c>
      <c r="P40" s="120">
        <f>IF($C$4="Attiecināmās izmaksas",IF('10a+c+n'!$Q40="A",'10a+c+n'!P40,0),0)</f>
        <v>0</v>
      </c>
    </row>
    <row r="41" spans="1:16" ht="20.399999999999999" x14ac:dyDescent="0.2">
      <c r="A41" s="51">
        <f>IF(P41=0,0,IF(COUNTBLANK(P41)=1,0,COUNTA($P$14:P41)))</f>
        <v>0</v>
      </c>
      <c r="B41" s="24" t="str">
        <f>IF($C$4="Attiecināmās izmaksas",IF('10a+c+n'!$Q41="A",'10a+c+n'!B41,0),0)</f>
        <v>17-00000</v>
      </c>
      <c r="C41" s="24" t="str">
        <f>IF($C$4="Attiecināmās izmaksas",IF('10a+c+n'!$Q41="A",'10a+c+n'!C41,0),0)</f>
        <v>Vienvirziena vārsts  k.ūdens                        DN32</v>
      </c>
      <c r="D41" s="24" t="str">
        <f>IF($C$4="Attiecināmās izmaksas",IF('10a+c+n'!$Q41="A",'10a+c+n'!D41,0),0)</f>
        <v>gb</v>
      </c>
      <c r="E41" s="46"/>
      <c r="F41" s="65"/>
      <c r="G41" s="119"/>
      <c r="H41" s="119">
        <f>IF($C$4="Attiecināmās izmaksas",IF('10a+c+n'!$Q41="A",'10a+c+n'!H41,0),0)</f>
        <v>0</v>
      </c>
      <c r="I41" s="119"/>
      <c r="J41" s="119"/>
      <c r="K41" s="120">
        <f>IF($C$4="Attiecināmās izmaksas",IF('10a+c+n'!$Q41="A",'10a+c+n'!K41,0),0)</f>
        <v>0</v>
      </c>
      <c r="L41" s="65">
        <f>IF($C$4="Attiecināmās izmaksas",IF('10a+c+n'!$Q41="A",'10a+c+n'!L41,0),0)</f>
        <v>0</v>
      </c>
      <c r="M41" s="119">
        <f>IF($C$4="Attiecināmās izmaksas",IF('10a+c+n'!$Q41="A",'10a+c+n'!M41,0),0)</f>
        <v>0</v>
      </c>
      <c r="N41" s="119">
        <f>IF($C$4="Attiecināmās izmaksas",IF('10a+c+n'!$Q41="A",'10a+c+n'!N41,0),0)</f>
        <v>0</v>
      </c>
      <c r="O41" s="119">
        <f>IF($C$4="Attiecināmās izmaksas",IF('10a+c+n'!$Q41="A",'10a+c+n'!O41,0),0)</f>
        <v>0</v>
      </c>
      <c r="P41" s="120">
        <f>IF($C$4="Attiecināmās izmaksas",IF('10a+c+n'!$Q41="A",'10a+c+n'!P41,0),0)</f>
        <v>0</v>
      </c>
    </row>
    <row r="42" spans="1:16" ht="20.399999999999999" x14ac:dyDescent="0.2">
      <c r="A42" s="51">
        <f>IF(P42=0,0,IF(COUNTBLANK(P42)=1,0,COUNTA($P$14:P42)))</f>
        <v>0</v>
      </c>
      <c r="B42" s="24" t="str">
        <f>IF($C$4="Attiecināmās izmaksas",IF('10a+c+n'!$Q42="A",'10a+c+n'!B42,0),0)</f>
        <v>17-00000</v>
      </c>
      <c r="C42" s="24" t="str">
        <f>IF($C$4="Attiecināmās izmaksas",IF('10a+c+n'!$Q42="A",'10a+c+n'!C42,0),0)</f>
        <v>Vienvirziena vārsts  k.ūdens                        DN40</v>
      </c>
      <c r="D42" s="24" t="str">
        <f>IF($C$4="Attiecināmās izmaksas",IF('10a+c+n'!$Q42="A",'10a+c+n'!D42,0),0)</f>
        <v>gb</v>
      </c>
      <c r="E42" s="46"/>
      <c r="F42" s="65"/>
      <c r="G42" s="119"/>
      <c r="H42" s="119">
        <f>IF($C$4="Attiecināmās izmaksas",IF('10a+c+n'!$Q42="A",'10a+c+n'!H42,0),0)</f>
        <v>0</v>
      </c>
      <c r="I42" s="119"/>
      <c r="J42" s="119"/>
      <c r="K42" s="120">
        <f>IF($C$4="Attiecināmās izmaksas",IF('10a+c+n'!$Q42="A",'10a+c+n'!K42,0),0)</f>
        <v>0</v>
      </c>
      <c r="L42" s="65">
        <f>IF($C$4="Attiecināmās izmaksas",IF('10a+c+n'!$Q42="A",'10a+c+n'!L42,0),0)</f>
        <v>0</v>
      </c>
      <c r="M42" s="119">
        <f>IF($C$4="Attiecināmās izmaksas",IF('10a+c+n'!$Q42="A",'10a+c+n'!M42,0),0)</f>
        <v>0</v>
      </c>
      <c r="N42" s="119">
        <f>IF($C$4="Attiecināmās izmaksas",IF('10a+c+n'!$Q42="A",'10a+c+n'!N42,0),0)</f>
        <v>0</v>
      </c>
      <c r="O42" s="119">
        <f>IF($C$4="Attiecināmās izmaksas",IF('10a+c+n'!$Q42="A",'10a+c+n'!O42,0),0)</f>
        <v>0</v>
      </c>
      <c r="P42" s="120">
        <f>IF($C$4="Attiecināmās izmaksas",IF('10a+c+n'!$Q42="A",'10a+c+n'!P42,0),0)</f>
        <v>0</v>
      </c>
    </row>
    <row r="43" spans="1:16" ht="20.399999999999999" x14ac:dyDescent="0.2">
      <c r="A43" s="51">
        <f>IF(P43=0,0,IF(COUNTBLANK(P43)=1,0,COUNTA($P$14:P43)))</f>
        <v>0</v>
      </c>
      <c r="B43" s="24" t="str">
        <f>IF($C$4="Attiecināmās izmaksas",IF('10a+c+n'!$Q43="A",'10a+c+n'!B43,0),0)</f>
        <v>17-00000</v>
      </c>
      <c r="C43" s="24" t="str">
        <f>IF($C$4="Attiecināmās izmaksas",IF('10a+c+n'!$Q43="A",'10a+c+n'!C43,0),0)</f>
        <v>Atloku sietiņfiltrs                                        DN65</v>
      </c>
      <c r="D43" s="24" t="str">
        <f>IF($C$4="Attiecināmās izmaksas",IF('10a+c+n'!$Q43="A",'10a+c+n'!D43,0),0)</f>
        <v>gb</v>
      </c>
      <c r="E43" s="46"/>
      <c r="F43" s="65"/>
      <c r="G43" s="119"/>
      <c r="H43" s="119">
        <f>IF($C$4="Attiecināmās izmaksas",IF('10a+c+n'!$Q43="A",'10a+c+n'!H43,0),0)</f>
        <v>0</v>
      </c>
      <c r="I43" s="119"/>
      <c r="J43" s="119"/>
      <c r="K43" s="120">
        <f>IF($C$4="Attiecināmās izmaksas",IF('10a+c+n'!$Q43="A",'10a+c+n'!K43,0),0)</f>
        <v>0</v>
      </c>
      <c r="L43" s="65">
        <f>IF($C$4="Attiecināmās izmaksas",IF('10a+c+n'!$Q43="A",'10a+c+n'!L43,0),0)</f>
        <v>0</v>
      </c>
      <c r="M43" s="119">
        <f>IF($C$4="Attiecināmās izmaksas",IF('10a+c+n'!$Q43="A",'10a+c+n'!M43,0),0)</f>
        <v>0</v>
      </c>
      <c r="N43" s="119">
        <f>IF($C$4="Attiecināmās izmaksas",IF('10a+c+n'!$Q43="A",'10a+c+n'!N43,0),0)</f>
        <v>0</v>
      </c>
      <c r="O43" s="119">
        <f>IF($C$4="Attiecināmās izmaksas",IF('10a+c+n'!$Q43="A",'10a+c+n'!O43,0),0)</f>
        <v>0</v>
      </c>
      <c r="P43" s="120">
        <f>IF($C$4="Attiecināmās izmaksas",IF('10a+c+n'!$Q43="A",'10a+c+n'!P43,0),0)</f>
        <v>0</v>
      </c>
    </row>
    <row r="44" spans="1:16" ht="20.399999999999999" x14ac:dyDescent="0.2">
      <c r="A44" s="51">
        <f>IF(P44=0,0,IF(COUNTBLANK(P44)=1,0,COUNTA($P$14:P44)))</f>
        <v>0</v>
      </c>
      <c r="B44" s="24" t="str">
        <f>IF($C$4="Attiecināmās izmaksas",IF('10a+c+n'!$Q44="A",'10a+c+n'!B44,0),0)</f>
        <v>17-00000</v>
      </c>
      <c r="C44" s="24" t="str">
        <f>IF($C$4="Attiecināmās izmaksas",IF('10a+c+n'!$Q44="A",'10a+c+n'!C44,0),0)</f>
        <v>Atloku sietiņfiltrs                                        DN40</v>
      </c>
      <c r="D44" s="24" t="str">
        <f>IF($C$4="Attiecināmās izmaksas",IF('10a+c+n'!$Q44="A",'10a+c+n'!D44,0),0)</f>
        <v>gb</v>
      </c>
      <c r="E44" s="46"/>
      <c r="F44" s="65"/>
      <c r="G44" s="119"/>
      <c r="H44" s="119">
        <f>IF($C$4="Attiecināmās izmaksas",IF('10a+c+n'!$Q44="A",'10a+c+n'!H44,0),0)</f>
        <v>0</v>
      </c>
      <c r="I44" s="119"/>
      <c r="J44" s="119"/>
      <c r="K44" s="120">
        <f>IF($C$4="Attiecināmās izmaksas",IF('10a+c+n'!$Q44="A",'10a+c+n'!K44,0),0)</f>
        <v>0</v>
      </c>
      <c r="L44" s="65">
        <f>IF($C$4="Attiecināmās izmaksas",IF('10a+c+n'!$Q44="A",'10a+c+n'!L44,0),0)</f>
        <v>0</v>
      </c>
      <c r="M44" s="119">
        <f>IF($C$4="Attiecināmās izmaksas",IF('10a+c+n'!$Q44="A",'10a+c+n'!M44,0),0)</f>
        <v>0</v>
      </c>
      <c r="N44" s="119">
        <f>IF($C$4="Attiecināmās izmaksas",IF('10a+c+n'!$Q44="A",'10a+c+n'!N44,0),0)</f>
        <v>0</v>
      </c>
      <c r="O44" s="119">
        <f>IF($C$4="Attiecināmās izmaksas",IF('10a+c+n'!$Q44="A",'10a+c+n'!O44,0),0)</f>
        <v>0</v>
      </c>
      <c r="P44" s="120">
        <f>IF($C$4="Attiecināmās izmaksas",IF('10a+c+n'!$Q44="A",'10a+c+n'!P44,0),0)</f>
        <v>0</v>
      </c>
    </row>
    <row r="45" spans="1:16" ht="20.399999999999999" x14ac:dyDescent="0.2">
      <c r="A45" s="51">
        <f>IF(P45=0,0,IF(COUNTBLANK(P45)=1,0,COUNTA($P$14:P45)))</f>
        <v>0</v>
      </c>
      <c r="B45" s="24" t="str">
        <f>IF($C$4="Attiecināmās izmaksas",IF('10a+c+n'!$Q45="A",'10a+c+n'!B45,0),0)</f>
        <v>17-00000</v>
      </c>
      <c r="C45" s="24" t="str">
        <f>IF($C$4="Attiecināmās izmaksas",IF('10a+c+n'!$Q45="A",'10a+c+n'!C45,0),0)</f>
        <v>Vītņu sietiņfiltrs                                          DN15</v>
      </c>
      <c r="D45" s="24" t="str">
        <f>IF($C$4="Attiecināmās izmaksas",IF('10a+c+n'!$Q45="A",'10a+c+n'!D45,0),0)</f>
        <v>gb</v>
      </c>
      <c r="E45" s="46"/>
      <c r="F45" s="65"/>
      <c r="G45" s="119"/>
      <c r="H45" s="119">
        <f>IF($C$4="Attiecināmās izmaksas",IF('10a+c+n'!$Q45="A",'10a+c+n'!H45,0),0)</f>
        <v>0</v>
      </c>
      <c r="I45" s="119"/>
      <c r="J45" s="119"/>
      <c r="K45" s="120">
        <f>IF($C$4="Attiecināmās izmaksas",IF('10a+c+n'!$Q45="A",'10a+c+n'!K45,0),0)</f>
        <v>0</v>
      </c>
      <c r="L45" s="65">
        <f>IF($C$4="Attiecināmās izmaksas",IF('10a+c+n'!$Q45="A",'10a+c+n'!L45,0),0)</f>
        <v>0</v>
      </c>
      <c r="M45" s="119">
        <f>IF($C$4="Attiecināmās izmaksas",IF('10a+c+n'!$Q45="A",'10a+c+n'!M45,0),0)</f>
        <v>0</v>
      </c>
      <c r="N45" s="119">
        <f>IF($C$4="Attiecināmās izmaksas",IF('10a+c+n'!$Q45="A",'10a+c+n'!N45,0),0)</f>
        <v>0</v>
      </c>
      <c r="O45" s="119">
        <f>IF($C$4="Attiecināmās izmaksas",IF('10a+c+n'!$Q45="A",'10a+c+n'!O45,0),0)</f>
        <v>0</v>
      </c>
      <c r="P45" s="120">
        <f>IF($C$4="Attiecināmās izmaksas",IF('10a+c+n'!$Q45="A",'10a+c+n'!P45,0),0)</f>
        <v>0</v>
      </c>
    </row>
    <row r="46" spans="1:16" ht="20.399999999999999" x14ac:dyDescent="0.2">
      <c r="A46" s="51">
        <f>IF(P46=0,0,IF(COUNTBLANK(P46)=1,0,COUNTA($P$14:P46)))</f>
        <v>0</v>
      </c>
      <c r="B46" s="24" t="str">
        <f>IF($C$4="Attiecināmās izmaksas",IF('10a+c+n'!$Q46="A",'10a+c+n'!B46,0),0)</f>
        <v>17-00000</v>
      </c>
      <c r="C46" s="24" t="str">
        <f>IF($C$4="Attiecināmās izmaksas",IF('10a+c+n'!$Q46="A",'10a+c+n'!C46,0),0)</f>
        <v>Vītņu sietiņfiltrs  (k.ūdens)                           DN32</v>
      </c>
      <c r="D46" s="24" t="str">
        <f>IF($C$4="Attiecināmās izmaksas",IF('10a+c+n'!$Q46="A",'10a+c+n'!D46,0),0)</f>
        <v>gb</v>
      </c>
      <c r="E46" s="46"/>
      <c r="F46" s="65"/>
      <c r="G46" s="119"/>
      <c r="H46" s="119">
        <f>IF($C$4="Attiecināmās izmaksas",IF('10a+c+n'!$Q46="A",'10a+c+n'!H46,0),0)</f>
        <v>0</v>
      </c>
      <c r="I46" s="119"/>
      <c r="J46" s="119"/>
      <c r="K46" s="120">
        <f>IF($C$4="Attiecināmās izmaksas",IF('10a+c+n'!$Q46="A",'10a+c+n'!K46,0),0)</f>
        <v>0</v>
      </c>
      <c r="L46" s="65">
        <f>IF($C$4="Attiecināmās izmaksas",IF('10a+c+n'!$Q46="A",'10a+c+n'!L46,0),0)</f>
        <v>0</v>
      </c>
      <c r="M46" s="119">
        <f>IF($C$4="Attiecināmās izmaksas",IF('10a+c+n'!$Q46="A",'10a+c+n'!M46,0),0)</f>
        <v>0</v>
      </c>
      <c r="N46" s="119">
        <f>IF($C$4="Attiecināmās izmaksas",IF('10a+c+n'!$Q46="A",'10a+c+n'!N46,0),0)</f>
        <v>0</v>
      </c>
      <c r="O46" s="119">
        <f>IF($C$4="Attiecināmās izmaksas",IF('10a+c+n'!$Q46="A",'10a+c+n'!O46,0),0)</f>
        <v>0</v>
      </c>
      <c r="P46" s="120">
        <f>IF($C$4="Attiecināmās izmaksas",IF('10a+c+n'!$Q46="A",'10a+c+n'!P46,0),0)</f>
        <v>0</v>
      </c>
    </row>
    <row r="47" spans="1:16" ht="20.399999999999999" x14ac:dyDescent="0.2">
      <c r="A47" s="51">
        <f>IF(P47=0,0,IF(COUNTBLANK(P47)=1,0,COUNTA($P$14:P47)))</f>
        <v>0</v>
      </c>
      <c r="B47" s="24" t="str">
        <f>IF($C$4="Attiecināmās izmaksas",IF('10a+c+n'!$Q47="A",'10a+c+n'!B47,0),0)</f>
        <v>17-00000</v>
      </c>
      <c r="C47" s="24" t="str">
        <f>IF($C$4="Attiecināmās izmaksas",IF('10a+c+n'!$Q47="A",'10a+c+n'!C47,0),0)</f>
        <v>Vītņu sietiņfiltrs   (k.ūdens)                          DN40</v>
      </c>
      <c r="D47" s="24" t="str">
        <f>IF($C$4="Attiecināmās izmaksas",IF('10a+c+n'!$Q47="A",'10a+c+n'!D47,0),0)</f>
        <v>gb</v>
      </c>
      <c r="E47" s="46"/>
      <c r="F47" s="65"/>
      <c r="G47" s="119"/>
      <c r="H47" s="119">
        <f>IF($C$4="Attiecināmās izmaksas",IF('10a+c+n'!$Q47="A",'10a+c+n'!H47,0),0)</f>
        <v>0</v>
      </c>
      <c r="I47" s="119"/>
      <c r="J47" s="119"/>
      <c r="K47" s="120">
        <f>IF($C$4="Attiecināmās izmaksas",IF('10a+c+n'!$Q47="A",'10a+c+n'!K47,0),0)</f>
        <v>0</v>
      </c>
      <c r="L47" s="65">
        <f>IF($C$4="Attiecināmās izmaksas",IF('10a+c+n'!$Q47="A",'10a+c+n'!L47,0),0)</f>
        <v>0</v>
      </c>
      <c r="M47" s="119">
        <f>IF($C$4="Attiecināmās izmaksas",IF('10a+c+n'!$Q47="A",'10a+c+n'!M47,0),0)</f>
        <v>0</v>
      </c>
      <c r="N47" s="119">
        <f>IF($C$4="Attiecināmās izmaksas",IF('10a+c+n'!$Q47="A",'10a+c+n'!N47,0),0)</f>
        <v>0</v>
      </c>
      <c r="O47" s="119">
        <f>IF($C$4="Attiecināmās izmaksas",IF('10a+c+n'!$Q47="A",'10a+c+n'!O47,0),0)</f>
        <v>0</v>
      </c>
      <c r="P47" s="120">
        <f>IF($C$4="Attiecināmās izmaksas",IF('10a+c+n'!$Q47="A",'10a+c+n'!P47,0),0)</f>
        <v>0</v>
      </c>
    </row>
    <row r="48" spans="1:16" ht="20.399999999999999" x14ac:dyDescent="0.2">
      <c r="A48" s="51">
        <f>IF(P48=0,0,IF(COUNTBLANK(P48)=1,0,COUNTA($P$14:P48)))</f>
        <v>0</v>
      </c>
      <c r="B48" s="24" t="str">
        <f>IF($C$4="Attiecināmās izmaksas",IF('10a+c+n'!$Q48="A",'10a+c+n'!B48,0),0)</f>
        <v>17-00000</v>
      </c>
      <c r="C48" s="24" t="str">
        <f>IF($C$4="Attiecināmās izmaksas",IF('10a+c+n'!$Q48="A",'10a+c+n'!C48,0),0)</f>
        <v xml:space="preserve">Tehniskais manometrs   0-16 bar </v>
      </c>
      <c r="D48" s="24" t="str">
        <f>IF($C$4="Attiecināmās izmaksas",IF('10a+c+n'!$Q48="A",'10a+c+n'!D48,0),0)</f>
        <v>gb</v>
      </c>
      <c r="E48" s="46"/>
      <c r="F48" s="65"/>
      <c r="G48" s="119"/>
      <c r="H48" s="119">
        <f>IF($C$4="Attiecināmās izmaksas",IF('10a+c+n'!$Q48="A",'10a+c+n'!H48,0),0)</f>
        <v>0</v>
      </c>
      <c r="I48" s="119"/>
      <c r="J48" s="119"/>
      <c r="K48" s="120">
        <f>IF($C$4="Attiecināmās izmaksas",IF('10a+c+n'!$Q48="A",'10a+c+n'!K48,0),0)</f>
        <v>0</v>
      </c>
      <c r="L48" s="65">
        <f>IF($C$4="Attiecināmās izmaksas",IF('10a+c+n'!$Q48="A",'10a+c+n'!L48,0),0)</f>
        <v>0</v>
      </c>
      <c r="M48" s="119">
        <f>IF($C$4="Attiecināmās izmaksas",IF('10a+c+n'!$Q48="A",'10a+c+n'!M48,0),0)</f>
        <v>0</v>
      </c>
      <c r="N48" s="119">
        <f>IF($C$4="Attiecināmās izmaksas",IF('10a+c+n'!$Q48="A",'10a+c+n'!N48,0),0)</f>
        <v>0</v>
      </c>
      <c r="O48" s="119">
        <f>IF($C$4="Attiecināmās izmaksas",IF('10a+c+n'!$Q48="A",'10a+c+n'!O48,0),0)</f>
        <v>0</v>
      </c>
      <c r="P48" s="120">
        <f>IF($C$4="Attiecināmās izmaksas",IF('10a+c+n'!$Q48="A",'10a+c+n'!P48,0),0)</f>
        <v>0</v>
      </c>
    </row>
    <row r="49" spans="1:16" ht="20.399999999999999" x14ac:dyDescent="0.2">
      <c r="A49" s="51">
        <f>IF(P49=0,0,IF(COUNTBLANK(P49)=1,0,COUNTA($P$14:P49)))</f>
        <v>0</v>
      </c>
      <c r="B49" s="24" t="str">
        <f>IF($C$4="Attiecināmās izmaksas",IF('10a+c+n'!$Q49="A",'10a+c+n'!B49,0),0)</f>
        <v>17-00000</v>
      </c>
      <c r="C49" s="24" t="str">
        <f>IF($C$4="Attiecināmās izmaksas",IF('10a+c+n'!$Q49="A",'10a+c+n'!C49,0),0)</f>
        <v>Tehniskais manometrs    0-10 bar</v>
      </c>
      <c r="D49" s="24" t="str">
        <f>IF($C$4="Attiecināmās izmaksas",IF('10a+c+n'!$Q49="A",'10a+c+n'!D49,0),0)</f>
        <v>gb</v>
      </c>
      <c r="E49" s="46"/>
      <c r="F49" s="65"/>
      <c r="G49" s="119"/>
      <c r="H49" s="119">
        <f>IF($C$4="Attiecināmās izmaksas",IF('10a+c+n'!$Q49="A",'10a+c+n'!H49,0),0)</f>
        <v>0</v>
      </c>
      <c r="I49" s="119"/>
      <c r="J49" s="119"/>
      <c r="K49" s="120">
        <f>IF($C$4="Attiecināmās izmaksas",IF('10a+c+n'!$Q49="A",'10a+c+n'!K49,0),0)</f>
        <v>0</v>
      </c>
      <c r="L49" s="65">
        <f>IF($C$4="Attiecināmās izmaksas",IF('10a+c+n'!$Q49="A",'10a+c+n'!L49,0),0)</f>
        <v>0</v>
      </c>
      <c r="M49" s="119">
        <f>IF($C$4="Attiecināmās izmaksas",IF('10a+c+n'!$Q49="A",'10a+c+n'!M49,0),0)</f>
        <v>0</v>
      </c>
      <c r="N49" s="119">
        <f>IF($C$4="Attiecināmās izmaksas",IF('10a+c+n'!$Q49="A",'10a+c+n'!N49,0),0)</f>
        <v>0</v>
      </c>
      <c r="O49" s="119">
        <f>IF($C$4="Attiecināmās izmaksas",IF('10a+c+n'!$Q49="A",'10a+c+n'!O49,0),0)</f>
        <v>0</v>
      </c>
      <c r="P49" s="120">
        <f>IF($C$4="Attiecināmās izmaksas",IF('10a+c+n'!$Q49="A",'10a+c+n'!P49,0),0)</f>
        <v>0</v>
      </c>
    </row>
    <row r="50" spans="1:16" ht="20.399999999999999" x14ac:dyDescent="0.2">
      <c r="A50" s="51">
        <f>IF(P50=0,0,IF(COUNTBLANK(P50)=1,0,COUNTA($P$14:P50)))</f>
        <v>0</v>
      </c>
      <c r="B50" s="24" t="str">
        <f>IF($C$4="Attiecināmās izmaksas",IF('10a+c+n'!$Q50="A",'10a+c+n'!B50,0),0)</f>
        <v>17-00000</v>
      </c>
      <c r="C50" s="24" t="str">
        <f>IF($C$4="Attiecināmās izmaksas",IF('10a+c+n'!$Q50="A",'10a+c+n'!C50,0),0)</f>
        <v>Tehniskais termometrs   0-120ºC</v>
      </c>
      <c r="D50" s="24" t="str">
        <f>IF($C$4="Attiecināmās izmaksas",IF('10a+c+n'!$Q50="A",'10a+c+n'!D50,0),0)</f>
        <v>gb</v>
      </c>
      <c r="E50" s="46"/>
      <c r="F50" s="65"/>
      <c r="G50" s="119"/>
      <c r="H50" s="119">
        <f>IF($C$4="Attiecināmās izmaksas",IF('10a+c+n'!$Q50="A",'10a+c+n'!H50,0),0)</f>
        <v>0</v>
      </c>
      <c r="I50" s="119"/>
      <c r="J50" s="119"/>
      <c r="K50" s="120">
        <f>IF($C$4="Attiecināmās izmaksas",IF('10a+c+n'!$Q50="A",'10a+c+n'!K50,0),0)</f>
        <v>0</v>
      </c>
      <c r="L50" s="65">
        <f>IF($C$4="Attiecināmās izmaksas",IF('10a+c+n'!$Q50="A",'10a+c+n'!L50,0),0)</f>
        <v>0</v>
      </c>
      <c r="M50" s="119">
        <f>IF($C$4="Attiecināmās izmaksas",IF('10a+c+n'!$Q50="A",'10a+c+n'!M50,0),0)</f>
        <v>0</v>
      </c>
      <c r="N50" s="119">
        <f>IF($C$4="Attiecināmās izmaksas",IF('10a+c+n'!$Q50="A",'10a+c+n'!N50,0),0)</f>
        <v>0</v>
      </c>
      <c r="O50" s="119">
        <f>IF($C$4="Attiecināmās izmaksas",IF('10a+c+n'!$Q50="A",'10a+c+n'!O50,0),0)</f>
        <v>0</v>
      </c>
      <c r="P50" s="120">
        <f>IF($C$4="Attiecināmās izmaksas",IF('10a+c+n'!$Q50="A",'10a+c+n'!P50,0),0)</f>
        <v>0</v>
      </c>
    </row>
    <row r="51" spans="1:16" ht="20.399999999999999" x14ac:dyDescent="0.2">
      <c r="A51" s="51">
        <f>IF(P51=0,0,IF(COUNTBLANK(P51)=1,0,COUNTA($P$14:P51)))</f>
        <v>0</v>
      </c>
      <c r="B51" s="24" t="str">
        <f>IF($C$4="Attiecināmās izmaksas",IF('10a+c+n'!$Q51="A",'10a+c+n'!B51,0),0)</f>
        <v>17-00000</v>
      </c>
      <c r="C51" s="24" t="str">
        <f>IF($C$4="Attiecināmās izmaksas",IF('10a+c+n'!$Q51="A",'10a+c+n'!C51,0),0)</f>
        <v>Tehniskais termometrs   0-100ºC</v>
      </c>
      <c r="D51" s="24" t="str">
        <f>IF($C$4="Attiecināmās izmaksas",IF('10a+c+n'!$Q51="A",'10a+c+n'!D51,0),0)</f>
        <v>gb</v>
      </c>
      <c r="E51" s="46"/>
      <c r="F51" s="65"/>
      <c r="G51" s="119"/>
      <c r="H51" s="119">
        <f>IF($C$4="Attiecināmās izmaksas",IF('10a+c+n'!$Q51="A",'10a+c+n'!H51,0),0)</f>
        <v>0</v>
      </c>
      <c r="I51" s="119"/>
      <c r="J51" s="119"/>
      <c r="K51" s="120">
        <f>IF($C$4="Attiecināmās izmaksas",IF('10a+c+n'!$Q51="A",'10a+c+n'!K51,0),0)</f>
        <v>0</v>
      </c>
      <c r="L51" s="65">
        <f>IF($C$4="Attiecināmās izmaksas",IF('10a+c+n'!$Q51="A",'10a+c+n'!L51,0),0)</f>
        <v>0</v>
      </c>
      <c r="M51" s="119">
        <f>IF($C$4="Attiecināmās izmaksas",IF('10a+c+n'!$Q51="A",'10a+c+n'!M51,0),0)</f>
        <v>0</v>
      </c>
      <c r="N51" s="119">
        <f>IF($C$4="Attiecināmās izmaksas",IF('10a+c+n'!$Q51="A",'10a+c+n'!N51,0),0)</f>
        <v>0</v>
      </c>
      <c r="O51" s="119">
        <f>IF($C$4="Attiecināmās izmaksas",IF('10a+c+n'!$Q51="A",'10a+c+n'!O51,0),0)</f>
        <v>0</v>
      </c>
      <c r="P51" s="120">
        <f>IF($C$4="Attiecināmās izmaksas",IF('10a+c+n'!$Q51="A",'10a+c+n'!P51,0),0)</f>
        <v>0</v>
      </c>
    </row>
    <row r="52" spans="1:16" ht="20.399999999999999" x14ac:dyDescent="0.2">
      <c r="A52" s="51">
        <f>IF(P52=0,0,IF(COUNTBLANK(P52)=1,0,COUNTA($P$14:P52)))</f>
        <v>0</v>
      </c>
      <c r="B52" s="24" t="str">
        <f>IF($C$4="Attiecināmās izmaksas",IF('10a+c+n'!$Q52="A",'10a+c+n'!B52,0),0)</f>
        <v>17-00000</v>
      </c>
      <c r="C52" s="24" t="str">
        <f>IF($C$4="Attiecināmās izmaksas",IF('10a+c+n'!$Q52="A",'10a+c+n'!C52,0),0)</f>
        <v xml:space="preserve">Tērauda elektrometinātas caurule  Ø21,3x2,0    </v>
      </c>
      <c r="D52" s="24" t="str">
        <f>IF($C$4="Attiecināmās izmaksas",IF('10a+c+n'!$Q52="A",'10a+c+n'!D52,0),0)</f>
        <v>m</v>
      </c>
      <c r="E52" s="46"/>
      <c r="F52" s="65"/>
      <c r="G52" s="119"/>
      <c r="H52" s="119">
        <f>IF($C$4="Attiecināmās izmaksas",IF('10a+c+n'!$Q52="A",'10a+c+n'!H52,0),0)</f>
        <v>0</v>
      </c>
      <c r="I52" s="119"/>
      <c r="J52" s="119"/>
      <c r="K52" s="120">
        <f>IF($C$4="Attiecināmās izmaksas",IF('10a+c+n'!$Q52="A",'10a+c+n'!K52,0),0)</f>
        <v>0</v>
      </c>
      <c r="L52" s="65">
        <f>IF($C$4="Attiecināmās izmaksas",IF('10a+c+n'!$Q52="A",'10a+c+n'!L52,0),0)</f>
        <v>0</v>
      </c>
      <c r="M52" s="119">
        <f>IF($C$4="Attiecināmās izmaksas",IF('10a+c+n'!$Q52="A",'10a+c+n'!M52,0),0)</f>
        <v>0</v>
      </c>
      <c r="N52" s="119">
        <f>IF($C$4="Attiecināmās izmaksas",IF('10a+c+n'!$Q52="A",'10a+c+n'!N52,0),0)</f>
        <v>0</v>
      </c>
      <c r="O52" s="119">
        <f>IF($C$4="Attiecināmās izmaksas",IF('10a+c+n'!$Q52="A",'10a+c+n'!O52,0),0)</f>
        <v>0</v>
      </c>
      <c r="P52" s="120">
        <f>IF($C$4="Attiecināmās izmaksas",IF('10a+c+n'!$Q52="A",'10a+c+n'!P52,0),0)</f>
        <v>0</v>
      </c>
    </row>
    <row r="53" spans="1:16" ht="20.399999999999999" x14ac:dyDescent="0.2">
      <c r="A53" s="51">
        <f>IF(P53=0,0,IF(COUNTBLANK(P53)=1,0,COUNTA($P$14:P53)))</f>
        <v>0</v>
      </c>
      <c r="B53" s="24" t="str">
        <f>IF($C$4="Attiecināmās izmaksas",IF('10a+c+n'!$Q53="A",'10a+c+n'!B53,0),0)</f>
        <v>17-00000</v>
      </c>
      <c r="C53" s="24" t="str">
        <f>IF($C$4="Attiecināmās izmaksas",IF('10a+c+n'!$Q53="A",'10a+c+n'!C53,0),0)</f>
        <v>Tērauda elektrometinātas caurule  Ø26.9x2.3</v>
      </c>
      <c r="D53" s="24" t="str">
        <f>IF($C$4="Attiecināmās izmaksas",IF('10a+c+n'!$Q53="A",'10a+c+n'!D53,0),0)</f>
        <v>m</v>
      </c>
      <c r="E53" s="46"/>
      <c r="F53" s="65"/>
      <c r="G53" s="119"/>
      <c r="H53" s="119">
        <f>IF($C$4="Attiecināmās izmaksas",IF('10a+c+n'!$Q53="A",'10a+c+n'!H53,0),0)</f>
        <v>0</v>
      </c>
      <c r="I53" s="119"/>
      <c r="J53" s="119"/>
      <c r="K53" s="120">
        <f>IF($C$4="Attiecināmās izmaksas",IF('10a+c+n'!$Q53="A",'10a+c+n'!K53,0),0)</f>
        <v>0</v>
      </c>
      <c r="L53" s="65">
        <f>IF($C$4="Attiecināmās izmaksas",IF('10a+c+n'!$Q53="A",'10a+c+n'!L53,0),0)</f>
        <v>0</v>
      </c>
      <c r="M53" s="119">
        <f>IF($C$4="Attiecināmās izmaksas",IF('10a+c+n'!$Q53="A",'10a+c+n'!M53,0),0)</f>
        <v>0</v>
      </c>
      <c r="N53" s="119">
        <f>IF($C$4="Attiecināmās izmaksas",IF('10a+c+n'!$Q53="A",'10a+c+n'!N53,0),0)</f>
        <v>0</v>
      </c>
      <c r="O53" s="119">
        <f>IF($C$4="Attiecināmās izmaksas",IF('10a+c+n'!$Q53="A",'10a+c+n'!O53,0),0)</f>
        <v>0</v>
      </c>
      <c r="P53" s="120">
        <f>IF($C$4="Attiecināmās izmaksas",IF('10a+c+n'!$Q53="A",'10a+c+n'!P53,0),0)</f>
        <v>0</v>
      </c>
    </row>
    <row r="54" spans="1:16" ht="20.399999999999999" x14ac:dyDescent="0.2">
      <c r="A54" s="51">
        <f>IF(P54=0,0,IF(COUNTBLANK(P54)=1,0,COUNTA($P$14:P54)))</f>
        <v>0</v>
      </c>
      <c r="B54" s="24" t="str">
        <f>IF($C$4="Attiecināmās izmaksas",IF('10a+c+n'!$Q54="A",'10a+c+n'!B54,0),0)</f>
        <v>17-00000</v>
      </c>
      <c r="C54" s="24" t="str">
        <f>IF($C$4="Attiecināmās izmaksas",IF('10a+c+n'!$Q54="A",'10a+c+n'!C54,0),0)</f>
        <v>Tērauda elektrometinātas caurule  Ø42.4x2.6</v>
      </c>
      <c r="D54" s="24" t="str">
        <f>IF($C$4="Attiecināmās izmaksas",IF('10a+c+n'!$Q54="A",'10a+c+n'!D54,0),0)</f>
        <v>m</v>
      </c>
      <c r="E54" s="46"/>
      <c r="F54" s="65"/>
      <c r="G54" s="119"/>
      <c r="H54" s="119">
        <f>IF($C$4="Attiecināmās izmaksas",IF('10a+c+n'!$Q54="A",'10a+c+n'!H54,0),0)</f>
        <v>0</v>
      </c>
      <c r="I54" s="119"/>
      <c r="J54" s="119"/>
      <c r="K54" s="120">
        <f>IF($C$4="Attiecināmās izmaksas",IF('10a+c+n'!$Q54="A",'10a+c+n'!K54,0),0)</f>
        <v>0</v>
      </c>
      <c r="L54" s="65">
        <f>IF($C$4="Attiecināmās izmaksas",IF('10a+c+n'!$Q54="A",'10a+c+n'!L54,0),0)</f>
        <v>0</v>
      </c>
      <c r="M54" s="119">
        <f>IF($C$4="Attiecināmās izmaksas",IF('10a+c+n'!$Q54="A",'10a+c+n'!M54,0),0)</f>
        <v>0</v>
      </c>
      <c r="N54" s="119">
        <f>IF($C$4="Attiecināmās izmaksas",IF('10a+c+n'!$Q54="A",'10a+c+n'!N54,0),0)</f>
        <v>0</v>
      </c>
      <c r="O54" s="119">
        <f>IF($C$4="Attiecināmās izmaksas",IF('10a+c+n'!$Q54="A",'10a+c+n'!O54,0),0)</f>
        <v>0</v>
      </c>
      <c r="P54" s="120">
        <f>IF($C$4="Attiecināmās izmaksas",IF('10a+c+n'!$Q54="A",'10a+c+n'!P54,0),0)</f>
        <v>0</v>
      </c>
    </row>
    <row r="55" spans="1:16" ht="20.399999999999999" x14ac:dyDescent="0.2">
      <c r="A55" s="51">
        <f>IF(P55=0,0,IF(COUNTBLANK(P55)=1,0,COUNTA($P$14:P55)))</f>
        <v>0</v>
      </c>
      <c r="B55" s="24" t="str">
        <f>IF($C$4="Attiecināmās izmaksas",IF('10a+c+n'!$Q55="A",'10a+c+n'!B55,0),0)</f>
        <v>17-00000</v>
      </c>
      <c r="C55" s="24" t="str">
        <f>IF($C$4="Attiecināmās izmaksas",IF('10a+c+n'!$Q55="A",'10a+c+n'!C55,0),0)</f>
        <v>Tērauda elektrometinātas caurule  Ø48.3x2.6</v>
      </c>
      <c r="D55" s="24" t="str">
        <f>IF($C$4="Attiecināmās izmaksas",IF('10a+c+n'!$Q55="A",'10a+c+n'!D55,0),0)</f>
        <v>m</v>
      </c>
      <c r="E55" s="46"/>
      <c r="F55" s="65"/>
      <c r="G55" s="119"/>
      <c r="H55" s="119">
        <f>IF($C$4="Attiecināmās izmaksas",IF('10a+c+n'!$Q55="A",'10a+c+n'!H55,0),0)</f>
        <v>0</v>
      </c>
      <c r="I55" s="119"/>
      <c r="J55" s="119"/>
      <c r="K55" s="120">
        <f>IF($C$4="Attiecināmās izmaksas",IF('10a+c+n'!$Q55="A",'10a+c+n'!K55,0),0)</f>
        <v>0</v>
      </c>
      <c r="L55" s="65">
        <f>IF($C$4="Attiecināmās izmaksas",IF('10a+c+n'!$Q55="A",'10a+c+n'!L55,0),0)</f>
        <v>0</v>
      </c>
      <c r="M55" s="119">
        <f>IF($C$4="Attiecināmās izmaksas",IF('10a+c+n'!$Q55="A",'10a+c+n'!M55,0),0)</f>
        <v>0</v>
      </c>
      <c r="N55" s="119">
        <f>IF($C$4="Attiecināmās izmaksas",IF('10a+c+n'!$Q55="A",'10a+c+n'!N55,0),0)</f>
        <v>0</v>
      </c>
      <c r="O55" s="119">
        <f>IF($C$4="Attiecināmās izmaksas",IF('10a+c+n'!$Q55="A",'10a+c+n'!O55,0),0)</f>
        <v>0</v>
      </c>
      <c r="P55" s="120">
        <f>IF($C$4="Attiecināmās izmaksas",IF('10a+c+n'!$Q55="A",'10a+c+n'!P55,0),0)</f>
        <v>0</v>
      </c>
    </row>
    <row r="56" spans="1:16" ht="20.399999999999999" x14ac:dyDescent="0.2">
      <c r="A56" s="51">
        <f>IF(P56=0,0,IF(COUNTBLANK(P56)=1,0,COUNTA($P$14:P56)))</f>
        <v>0</v>
      </c>
      <c r="B56" s="24" t="str">
        <f>IF($C$4="Attiecināmās izmaksas",IF('10a+c+n'!$Q56="A",'10a+c+n'!B56,0),0)</f>
        <v>17-00000</v>
      </c>
      <c r="C56" s="24" t="str">
        <f>IF($C$4="Attiecināmās izmaksas",IF('10a+c+n'!$Q56="A",'10a+c+n'!C56,0),0)</f>
        <v>Tērauda elektrometinātas caurule  Ø76.1x2.9</v>
      </c>
      <c r="D56" s="24" t="str">
        <f>IF($C$4="Attiecināmās izmaksas",IF('10a+c+n'!$Q56="A",'10a+c+n'!D56,0),0)</f>
        <v>m</v>
      </c>
      <c r="E56" s="46"/>
      <c r="F56" s="65"/>
      <c r="G56" s="119"/>
      <c r="H56" s="119">
        <f>IF($C$4="Attiecināmās izmaksas",IF('10a+c+n'!$Q56="A",'10a+c+n'!H56,0),0)</f>
        <v>0</v>
      </c>
      <c r="I56" s="119"/>
      <c r="J56" s="119"/>
      <c r="K56" s="120">
        <f>IF($C$4="Attiecināmās izmaksas",IF('10a+c+n'!$Q56="A",'10a+c+n'!K56,0),0)</f>
        <v>0</v>
      </c>
      <c r="L56" s="65">
        <f>IF($C$4="Attiecināmās izmaksas",IF('10a+c+n'!$Q56="A",'10a+c+n'!L56,0),0)</f>
        <v>0</v>
      </c>
      <c r="M56" s="119">
        <f>IF($C$4="Attiecināmās izmaksas",IF('10a+c+n'!$Q56="A",'10a+c+n'!M56,0),0)</f>
        <v>0</v>
      </c>
      <c r="N56" s="119">
        <f>IF($C$4="Attiecināmās izmaksas",IF('10a+c+n'!$Q56="A",'10a+c+n'!N56,0),0)</f>
        <v>0</v>
      </c>
      <c r="O56" s="119">
        <f>IF($C$4="Attiecināmās izmaksas",IF('10a+c+n'!$Q56="A",'10a+c+n'!O56,0),0)</f>
        <v>0</v>
      </c>
      <c r="P56" s="120">
        <f>IF($C$4="Attiecināmās izmaksas",IF('10a+c+n'!$Q56="A",'10a+c+n'!P56,0),0)</f>
        <v>0</v>
      </c>
    </row>
    <row r="57" spans="1:16" ht="20.399999999999999" x14ac:dyDescent="0.2">
      <c r="A57" s="51">
        <f>IF(P57=0,0,IF(COUNTBLANK(P57)=1,0,COUNTA($P$14:P57)))</f>
        <v>0</v>
      </c>
      <c r="B57" s="24" t="str">
        <f>IF($C$4="Attiecināmās izmaksas",IF('10a+c+n'!$Q57="A",'10a+c+n'!B57,0),0)</f>
        <v>17-00000</v>
      </c>
      <c r="C57" s="24" t="str">
        <f>IF($C$4="Attiecināmās izmaksas",IF('10a+c+n'!$Q57="A",'10a+c+n'!C57,0),0)</f>
        <v>Nerūsējošā tērauda caurule Ø42.4x2,0        DN32        EN1.4307/304L</v>
      </c>
      <c r="D57" s="24" t="str">
        <f>IF($C$4="Attiecināmās izmaksas",IF('10a+c+n'!$Q57="A",'10a+c+n'!D57,0),0)</f>
        <v>m</v>
      </c>
      <c r="E57" s="46"/>
      <c r="F57" s="65"/>
      <c r="G57" s="119"/>
      <c r="H57" s="119">
        <f>IF($C$4="Attiecināmās izmaksas",IF('10a+c+n'!$Q57="A",'10a+c+n'!H57,0),0)</f>
        <v>0</v>
      </c>
      <c r="I57" s="119"/>
      <c r="J57" s="119"/>
      <c r="K57" s="120">
        <f>IF($C$4="Attiecināmās izmaksas",IF('10a+c+n'!$Q57="A",'10a+c+n'!K57,0),0)</f>
        <v>0</v>
      </c>
      <c r="L57" s="65">
        <f>IF($C$4="Attiecināmās izmaksas",IF('10a+c+n'!$Q57="A",'10a+c+n'!L57,0),0)</f>
        <v>0</v>
      </c>
      <c r="M57" s="119">
        <f>IF($C$4="Attiecināmās izmaksas",IF('10a+c+n'!$Q57="A",'10a+c+n'!M57,0),0)</f>
        <v>0</v>
      </c>
      <c r="N57" s="119">
        <f>IF($C$4="Attiecināmās izmaksas",IF('10a+c+n'!$Q57="A",'10a+c+n'!N57,0),0)</f>
        <v>0</v>
      </c>
      <c r="O57" s="119">
        <f>IF($C$4="Attiecināmās izmaksas",IF('10a+c+n'!$Q57="A",'10a+c+n'!O57,0),0)</f>
        <v>0</v>
      </c>
      <c r="P57" s="120">
        <f>IF($C$4="Attiecināmās izmaksas",IF('10a+c+n'!$Q57="A",'10a+c+n'!P57,0),0)</f>
        <v>0</v>
      </c>
    </row>
    <row r="58" spans="1:16" ht="20.399999999999999" x14ac:dyDescent="0.2">
      <c r="A58" s="51">
        <f>IF(P58=0,0,IF(COUNTBLANK(P58)=1,0,COUNTA($P$14:P58)))</f>
        <v>0</v>
      </c>
      <c r="B58" s="24" t="str">
        <f>IF($C$4="Attiecināmās izmaksas",IF('10a+c+n'!$Q58="A",'10a+c+n'!B58,0),0)</f>
        <v>17-00000</v>
      </c>
      <c r="C58" s="24" t="str">
        <f>IF($C$4="Attiecināmās izmaksas",IF('10a+c+n'!$Q58="A",'10a+c+n'!C58,0),0)</f>
        <v>Nerūsējošā tērauda caurule Ø48.3x2,0        DN40        EN1.4307/304L</v>
      </c>
      <c r="D58" s="24" t="str">
        <f>IF($C$4="Attiecināmās izmaksas",IF('10a+c+n'!$Q58="A",'10a+c+n'!D58,0),0)</f>
        <v>m</v>
      </c>
      <c r="E58" s="46"/>
      <c r="F58" s="65"/>
      <c r="G58" s="119"/>
      <c r="H58" s="119">
        <f>IF($C$4="Attiecināmās izmaksas",IF('10a+c+n'!$Q58="A",'10a+c+n'!H58,0),0)</f>
        <v>0</v>
      </c>
      <c r="I58" s="119"/>
      <c r="J58" s="119"/>
      <c r="K58" s="120">
        <f>IF($C$4="Attiecināmās izmaksas",IF('10a+c+n'!$Q58="A",'10a+c+n'!K58,0),0)</f>
        <v>0</v>
      </c>
      <c r="L58" s="65">
        <f>IF($C$4="Attiecināmās izmaksas",IF('10a+c+n'!$Q58="A",'10a+c+n'!L58,0),0)</f>
        <v>0</v>
      </c>
      <c r="M58" s="119">
        <f>IF($C$4="Attiecināmās izmaksas",IF('10a+c+n'!$Q58="A",'10a+c+n'!M58,0),0)</f>
        <v>0</v>
      </c>
      <c r="N58" s="119">
        <f>IF($C$4="Attiecināmās izmaksas",IF('10a+c+n'!$Q58="A",'10a+c+n'!N58,0),0)</f>
        <v>0</v>
      </c>
      <c r="O58" s="119">
        <f>IF($C$4="Attiecināmās izmaksas",IF('10a+c+n'!$Q58="A",'10a+c+n'!O58,0),0)</f>
        <v>0</v>
      </c>
      <c r="P58" s="120">
        <f>IF($C$4="Attiecināmās izmaksas",IF('10a+c+n'!$Q58="A",'10a+c+n'!P58,0),0)</f>
        <v>0</v>
      </c>
    </row>
    <row r="59" spans="1:16" ht="20.399999999999999" x14ac:dyDescent="0.2">
      <c r="A59" s="51">
        <f>IF(P59=0,0,IF(COUNTBLANK(P59)=1,0,COUNTA($P$14:P59)))</f>
        <v>0</v>
      </c>
      <c r="B59" s="24" t="str">
        <f>IF($C$4="Attiecināmās izmaksas",IF('10a+c+n'!$Q59="A",'10a+c+n'!B59,0),0)</f>
        <v>17-00000</v>
      </c>
      <c r="C59" s="24" t="str">
        <f>IF($C$4="Attiecināmās izmaksas",IF('10a+c+n'!$Q59="A",'10a+c+n'!C59,0),0)</f>
        <v>Siltumizolācija  Hvac Section AluCoat T    22-20</v>
      </c>
      <c r="D59" s="24" t="str">
        <f>IF($C$4="Attiecināmās izmaksas",IF('10a+c+n'!$Q59="A",'10a+c+n'!D59,0),0)</f>
        <v>m</v>
      </c>
      <c r="E59" s="46"/>
      <c r="F59" s="65"/>
      <c r="G59" s="119"/>
      <c r="H59" s="119">
        <f>IF($C$4="Attiecināmās izmaksas",IF('10a+c+n'!$Q59="A",'10a+c+n'!H59,0),0)</f>
        <v>0</v>
      </c>
      <c r="I59" s="119"/>
      <c r="J59" s="119"/>
      <c r="K59" s="120">
        <f>IF($C$4="Attiecināmās izmaksas",IF('10a+c+n'!$Q59="A",'10a+c+n'!K59,0),0)</f>
        <v>0</v>
      </c>
      <c r="L59" s="65">
        <f>IF($C$4="Attiecināmās izmaksas",IF('10a+c+n'!$Q59="A",'10a+c+n'!L59,0),0)</f>
        <v>0</v>
      </c>
      <c r="M59" s="119">
        <f>IF($C$4="Attiecināmās izmaksas",IF('10a+c+n'!$Q59="A",'10a+c+n'!M59,0),0)</f>
        <v>0</v>
      </c>
      <c r="N59" s="119">
        <f>IF($C$4="Attiecināmās izmaksas",IF('10a+c+n'!$Q59="A",'10a+c+n'!N59,0),0)</f>
        <v>0</v>
      </c>
      <c r="O59" s="119">
        <f>IF($C$4="Attiecināmās izmaksas",IF('10a+c+n'!$Q59="A",'10a+c+n'!O59,0),0)</f>
        <v>0</v>
      </c>
      <c r="P59" s="120">
        <f>IF($C$4="Attiecināmās izmaksas",IF('10a+c+n'!$Q59="A",'10a+c+n'!P59,0),0)</f>
        <v>0</v>
      </c>
    </row>
    <row r="60" spans="1:16" ht="20.399999999999999" x14ac:dyDescent="0.2">
      <c r="A60" s="51">
        <f>IF(P60=0,0,IF(COUNTBLANK(P60)=1,0,COUNTA($P$14:P60)))</f>
        <v>0</v>
      </c>
      <c r="B60" s="24" t="str">
        <f>IF($C$4="Attiecināmās izmaksas",IF('10a+c+n'!$Q60="A",'10a+c+n'!B60,0),0)</f>
        <v>17-00000</v>
      </c>
      <c r="C60" s="24" t="str">
        <f>IF($C$4="Attiecināmās izmaksas",IF('10a+c+n'!$Q60="A",'10a+c+n'!C60,0),0)</f>
        <v>Siltumizolācija  Hvac Section AluCoat T     28-20</v>
      </c>
      <c r="D60" s="24" t="str">
        <f>IF($C$4="Attiecināmās izmaksas",IF('10a+c+n'!$Q60="A",'10a+c+n'!D60,0),0)</f>
        <v>m</v>
      </c>
      <c r="E60" s="46"/>
      <c r="F60" s="65"/>
      <c r="G60" s="119"/>
      <c r="H60" s="119">
        <f>IF($C$4="Attiecināmās izmaksas",IF('10a+c+n'!$Q60="A",'10a+c+n'!H60,0),0)</f>
        <v>0</v>
      </c>
      <c r="I60" s="119"/>
      <c r="J60" s="119"/>
      <c r="K60" s="120">
        <f>IF($C$4="Attiecināmās izmaksas",IF('10a+c+n'!$Q60="A",'10a+c+n'!K60,0),0)</f>
        <v>0</v>
      </c>
      <c r="L60" s="65">
        <f>IF($C$4="Attiecināmās izmaksas",IF('10a+c+n'!$Q60="A",'10a+c+n'!L60,0),0)</f>
        <v>0</v>
      </c>
      <c r="M60" s="119">
        <f>IF($C$4="Attiecināmās izmaksas",IF('10a+c+n'!$Q60="A",'10a+c+n'!M60,0),0)</f>
        <v>0</v>
      </c>
      <c r="N60" s="119">
        <f>IF($C$4="Attiecināmās izmaksas",IF('10a+c+n'!$Q60="A",'10a+c+n'!N60,0),0)</f>
        <v>0</v>
      </c>
      <c r="O60" s="119">
        <f>IF($C$4="Attiecināmās izmaksas",IF('10a+c+n'!$Q60="A",'10a+c+n'!O60,0),0)</f>
        <v>0</v>
      </c>
      <c r="P60" s="120">
        <f>IF($C$4="Attiecināmās izmaksas",IF('10a+c+n'!$Q60="A",'10a+c+n'!P60,0),0)</f>
        <v>0</v>
      </c>
    </row>
    <row r="61" spans="1:16" ht="20.399999999999999" x14ac:dyDescent="0.2">
      <c r="A61" s="51">
        <f>IF(P61=0,0,IF(COUNTBLANK(P61)=1,0,COUNTA($P$14:P61)))</f>
        <v>0</v>
      </c>
      <c r="B61" s="24" t="str">
        <f>IF($C$4="Attiecināmās izmaksas",IF('10a+c+n'!$Q61="A",'10a+c+n'!B61,0),0)</f>
        <v>17-00000</v>
      </c>
      <c r="C61" s="24" t="str">
        <f>IF($C$4="Attiecināmās izmaksas",IF('10a+c+n'!$Q61="A",'10a+c+n'!C61,0),0)</f>
        <v>Siltumizolācija  Hvac Section AluCoat T    42-30</v>
      </c>
      <c r="D61" s="24" t="str">
        <f>IF($C$4="Attiecināmās izmaksas",IF('10a+c+n'!$Q61="A",'10a+c+n'!D61,0),0)</f>
        <v>m</v>
      </c>
      <c r="E61" s="46"/>
      <c r="F61" s="65"/>
      <c r="G61" s="119"/>
      <c r="H61" s="119">
        <f>IF($C$4="Attiecināmās izmaksas",IF('10a+c+n'!$Q61="A",'10a+c+n'!H61,0),0)</f>
        <v>0</v>
      </c>
      <c r="I61" s="119"/>
      <c r="J61" s="119"/>
      <c r="K61" s="120">
        <f>IF($C$4="Attiecināmās izmaksas",IF('10a+c+n'!$Q61="A",'10a+c+n'!K61,0),0)</f>
        <v>0</v>
      </c>
      <c r="L61" s="65">
        <f>IF($C$4="Attiecināmās izmaksas",IF('10a+c+n'!$Q61="A",'10a+c+n'!L61,0),0)</f>
        <v>0</v>
      </c>
      <c r="M61" s="119">
        <f>IF($C$4="Attiecināmās izmaksas",IF('10a+c+n'!$Q61="A",'10a+c+n'!M61,0),0)</f>
        <v>0</v>
      </c>
      <c r="N61" s="119">
        <f>IF($C$4="Attiecināmās izmaksas",IF('10a+c+n'!$Q61="A",'10a+c+n'!N61,0),0)</f>
        <v>0</v>
      </c>
      <c r="O61" s="119">
        <f>IF($C$4="Attiecināmās izmaksas",IF('10a+c+n'!$Q61="A",'10a+c+n'!O61,0),0)</f>
        <v>0</v>
      </c>
      <c r="P61" s="120">
        <f>IF($C$4="Attiecināmās izmaksas",IF('10a+c+n'!$Q61="A",'10a+c+n'!P61,0),0)</f>
        <v>0</v>
      </c>
    </row>
    <row r="62" spans="1:16" ht="20.399999999999999" x14ac:dyDescent="0.2">
      <c r="A62" s="51">
        <f>IF(P62=0,0,IF(COUNTBLANK(P62)=1,0,COUNTA($P$14:P62)))</f>
        <v>0</v>
      </c>
      <c r="B62" s="24" t="str">
        <f>IF($C$4="Attiecināmās izmaksas",IF('10a+c+n'!$Q62="A",'10a+c+n'!B62,0),0)</f>
        <v>17-00000</v>
      </c>
      <c r="C62" s="24" t="str">
        <f>IF($C$4="Attiecināmās izmaksas",IF('10a+c+n'!$Q62="A",'10a+c+n'!C62,0),0)</f>
        <v>Siltumizolācija  Hvac Section AluCoat T    48-30</v>
      </c>
      <c r="D62" s="24" t="str">
        <f>IF($C$4="Attiecināmās izmaksas",IF('10a+c+n'!$Q62="A",'10a+c+n'!D62,0),0)</f>
        <v>m</v>
      </c>
      <c r="E62" s="46"/>
      <c r="F62" s="65"/>
      <c r="G62" s="119"/>
      <c r="H62" s="119">
        <f>IF($C$4="Attiecināmās izmaksas",IF('10a+c+n'!$Q62="A",'10a+c+n'!H62,0),0)</f>
        <v>0</v>
      </c>
      <c r="I62" s="119"/>
      <c r="J62" s="119"/>
      <c r="K62" s="120">
        <f>IF($C$4="Attiecināmās izmaksas",IF('10a+c+n'!$Q62="A",'10a+c+n'!K62,0),0)</f>
        <v>0</v>
      </c>
      <c r="L62" s="65">
        <f>IF($C$4="Attiecināmās izmaksas",IF('10a+c+n'!$Q62="A",'10a+c+n'!L62,0),0)</f>
        <v>0</v>
      </c>
      <c r="M62" s="119">
        <f>IF($C$4="Attiecināmās izmaksas",IF('10a+c+n'!$Q62="A",'10a+c+n'!M62,0),0)</f>
        <v>0</v>
      </c>
      <c r="N62" s="119">
        <f>IF($C$4="Attiecināmās izmaksas",IF('10a+c+n'!$Q62="A",'10a+c+n'!N62,0),0)</f>
        <v>0</v>
      </c>
      <c r="O62" s="119">
        <f>IF($C$4="Attiecināmās izmaksas",IF('10a+c+n'!$Q62="A",'10a+c+n'!O62,0),0)</f>
        <v>0</v>
      </c>
      <c r="P62" s="120">
        <f>IF($C$4="Attiecināmās izmaksas",IF('10a+c+n'!$Q62="A",'10a+c+n'!P62,0),0)</f>
        <v>0</v>
      </c>
    </row>
    <row r="63" spans="1:16" ht="20.399999999999999" x14ac:dyDescent="0.2">
      <c r="A63" s="51">
        <f>IF(P63=0,0,IF(COUNTBLANK(P63)=1,0,COUNTA($P$14:P63)))</f>
        <v>0</v>
      </c>
      <c r="B63" s="24" t="str">
        <f>IF($C$4="Attiecināmās izmaksas",IF('10a+c+n'!$Q63="A",'10a+c+n'!B63,0),0)</f>
        <v>17-00000</v>
      </c>
      <c r="C63" s="24" t="str">
        <f>IF($C$4="Attiecināmās izmaksas",IF('10a+c+n'!$Q63="A",'10a+c+n'!C63,0),0)</f>
        <v>Siltumizolācija  Hvac Section AluCoat T    76-50</v>
      </c>
      <c r="D63" s="24" t="str">
        <f>IF($C$4="Attiecināmās izmaksas",IF('10a+c+n'!$Q63="A",'10a+c+n'!D63,0),0)</f>
        <v>m</v>
      </c>
      <c r="E63" s="46"/>
      <c r="F63" s="65"/>
      <c r="G63" s="119"/>
      <c r="H63" s="119">
        <f>IF($C$4="Attiecināmās izmaksas",IF('10a+c+n'!$Q63="A",'10a+c+n'!H63,0),0)</f>
        <v>0</v>
      </c>
      <c r="I63" s="119"/>
      <c r="J63" s="119"/>
      <c r="K63" s="120">
        <f>IF($C$4="Attiecināmās izmaksas",IF('10a+c+n'!$Q63="A",'10a+c+n'!K63,0),0)</f>
        <v>0</v>
      </c>
      <c r="L63" s="65">
        <f>IF($C$4="Attiecināmās izmaksas",IF('10a+c+n'!$Q63="A",'10a+c+n'!L63,0),0)</f>
        <v>0</v>
      </c>
      <c r="M63" s="119">
        <f>IF($C$4="Attiecināmās izmaksas",IF('10a+c+n'!$Q63="A",'10a+c+n'!M63,0),0)</f>
        <v>0</v>
      </c>
      <c r="N63" s="119">
        <f>IF($C$4="Attiecināmās izmaksas",IF('10a+c+n'!$Q63="A",'10a+c+n'!N63,0),0)</f>
        <v>0</v>
      </c>
      <c r="O63" s="119">
        <f>IF($C$4="Attiecināmās izmaksas",IF('10a+c+n'!$Q63="A",'10a+c+n'!O63,0),0)</f>
        <v>0</v>
      </c>
      <c r="P63" s="120">
        <f>IF($C$4="Attiecināmās izmaksas",IF('10a+c+n'!$Q63="A",'10a+c+n'!P63,0),0)</f>
        <v>0</v>
      </c>
    </row>
    <row r="64" spans="1:16" ht="20.399999999999999" x14ac:dyDescent="0.2">
      <c r="A64" s="51">
        <f>IF(P64=0,0,IF(COUNTBLANK(P64)=1,0,COUNTA($P$14:P64)))</f>
        <v>0</v>
      </c>
      <c r="B64" s="24" t="str">
        <f>IF($C$4="Attiecināmās izmaksas",IF('10a+c+n'!$Q64="A",'10a+c+n'!B64,0),0)</f>
        <v>17-00000</v>
      </c>
      <c r="C64" s="24" t="str">
        <f>IF($C$4="Attiecināmās izmaksas",IF('10a+c+n'!$Q64="A",'10a+c+n'!C64,0),0)</f>
        <v>Krāsa 2 kārtas NEOSPRINT 30</v>
      </c>
      <c r="D64" s="24" t="str">
        <f>IF($C$4="Attiecināmās izmaksas",IF('10a+c+n'!$Q64="A",'10a+c+n'!D64,0),0)</f>
        <v>kg</v>
      </c>
      <c r="E64" s="46"/>
      <c r="F64" s="65"/>
      <c r="G64" s="119"/>
      <c r="H64" s="119">
        <f>IF($C$4="Attiecināmās izmaksas",IF('10a+c+n'!$Q64="A",'10a+c+n'!H64,0),0)</f>
        <v>0</v>
      </c>
      <c r="I64" s="119"/>
      <c r="J64" s="119"/>
      <c r="K64" s="120">
        <f>IF($C$4="Attiecināmās izmaksas",IF('10a+c+n'!$Q64="A",'10a+c+n'!K64,0),0)</f>
        <v>0</v>
      </c>
      <c r="L64" s="65">
        <f>IF($C$4="Attiecināmās izmaksas",IF('10a+c+n'!$Q64="A",'10a+c+n'!L64,0),0)</f>
        <v>0</v>
      </c>
      <c r="M64" s="119">
        <f>IF($C$4="Attiecināmās izmaksas",IF('10a+c+n'!$Q64="A",'10a+c+n'!M64,0),0)</f>
        <v>0</v>
      </c>
      <c r="N64" s="119">
        <f>IF($C$4="Attiecināmās izmaksas",IF('10a+c+n'!$Q64="A",'10a+c+n'!N64,0),0)</f>
        <v>0</v>
      </c>
      <c r="O64" s="119">
        <f>IF($C$4="Attiecināmās izmaksas",IF('10a+c+n'!$Q64="A",'10a+c+n'!O64,0),0)</f>
        <v>0</v>
      </c>
      <c r="P64" s="120">
        <f>IF($C$4="Attiecināmās izmaksas",IF('10a+c+n'!$Q64="A",'10a+c+n'!P64,0),0)</f>
        <v>0</v>
      </c>
    </row>
    <row r="65" spans="1:16" ht="20.399999999999999" x14ac:dyDescent="0.2">
      <c r="A65" s="51">
        <f>IF(P65=0,0,IF(COUNTBLANK(P65)=1,0,COUNTA($P$14:P65)))</f>
        <v>0</v>
      </c>
      <c r="B65" s="24" t="str">
        <f>IF($C$4="Attiecināmās izmaksas",IF('10a+c+n'!$Q65="A",'10a+c+n'!B65,0),0)</f>
        <v>17-00000</v>
      </c>
      <c r="C65" s="24" t="str">
        <f>IF($C$4="Attiecināmās izmaksas",IF('10a+c+n'!$Q65="A",'10a+c+n'!C65,0),0)</f>
        <v>Gruntējuma viena kārta URF-0110</v>
      </c>
      <c r="D65" s="24" t="str">
        <f>IF($C$4="Attiecināmās izmaksas",IF('10a+c+n'!$Q65="A",'10a+c+n'!D65,0),0)</f>
        <v>kg</v>
      </c>
      <c r="E65" s="46"/>
      <c r="F65" s="65"/>
      <c r="G65" s="119"/>
      <c r="H65" s="119">
        <f>IF($C$4="Attiecināmās izmaksas",IF('10a+c+n'!$Q65="A",'10a+c+n'!H65,0),0)</f>
        <v>0</v>
      </c>
      <c r="I65" s="119"/>
      <c r="J65" s="119"/>
      <c r="K65" s="120">
        <f>IF($C$4="Attiecināmās izmaksas",IF('10a+c+n'!$Q65="A",'10a+c+n'!K65,0),0)</f>
        <v>0</v>
      </c>
      <c r="L65" s="65">
        <f>IF($C$4="Attiecināmās izmaksas",IF('10a+c+n'!$Q65="A",'10a+c+n'!L65,0),0)</f>
        <v>0</v>
      </c>
      <c r="M65" s="119">
        <f>IF($C$4="Attiecināmās izmaksas",IF('10a+c+n'!$Q65="A",'10a+c+n'!M65,0),0)</f>
        <v>0</v>
      </c>
      <c r="N65" s="119">
        <f>IF($C$4="Attiecināmās izmaksas",IF('10a+c+n'!$Q65="A",'10a+c+n'!N65,0),0)</f>
        <v>0</v>
      </c>
      <c r="O65" s="119">
        <f>IF($C$4="Attiecināmās izmaksas",IF('10a+c+n'!$Q65="A",'10a+c+n'!O65,0),0)</f>
        <v>0</v>
      </c>
      <c r="P65" s="120">
        <f>IF($C$4="Attiecināmās izmaksas",IF('10a+c+n'!$Q65="A",'10a+c+n'!P65,0),0)</f>
        <v>0</v>
      </c>
    </row>
    <row r="66" spans="1:16" ht="20.399999999999999" x14ac:dyDescent="0.2">
      <c r="A66" s="51">
        <f>IF(P66=0,0,IF(COUNTBLANK(P66)=1,0,COUNTA($P$14:P66)))</f>
        <v>0</v>
      </c>
      <c r="B66" s="24" t="str">
        <f>IF($C$4="Attiecināmās izmaksas",IF('10a+c+n'!$Q66="A",'10a+c+n'!B66,0),0)</f>
        <v>17-00000</v>
      </c>
      <c r="C66" s="24" t="str">
        <f>IF($C$4="Attiecināmās izmaksas",IF('10a+c+n'!$Q66="A",'10a+c+n'!C66,0),0)</f>
        <v>Tērauda cauruļu veidgabali</v>
      </c>
      <c r="D66" s="24" t="str">
        <f>IF($C$4="Attiecināmās izmaksas",IF('10a+c+n'!$Q66="A",'10a+c+n'!D66,0),0)</f>
        <v>kpl</v>
      </c>
      <c r="E66" s="46"/>
      <c r="F66" s="65"/>
      <c r="G66" s="119"/>
      <c r="H66" s="119">
        <f>IF($C$4="Attiecināmās izmaksas",IF('10a+c+n'!$Q66="A",'10a+c+n'!H66,0),0)</f>
        <v>0</v>
      </c>
      <c r="I66" s="119"/>
      <c r="J66" s="119"/>
      <c r="K66" s="120">
        <f>IF($C$4="Attiecināmās izmaksas",IF('10a+c+n'!$Q66="A",'10a+c+n'!K66,0),0)</f>
        <v>0</v>
      </c>
      <c r="L66" s="65">
        <f>IF($C$4="Attiecināmās izmaksas",IF('10a+c+n'!$Q66="A",'10a+c+n'!L66,0),0)</f>
        <v>0</v>
      </c>
      <c r="M66" s="119">
        <f>IF($C$4="Attiecināmās izmaksas",IF('10a+c+n'!$Q66="A",'10a+c+n'!M66,0),0)</f>
        <v>0</v>
      </c>
      <c r="N66" s="119">
        <f>IF($C$4="Attiecināmās izmaksas",IF('10a+c+n'!$Q66="A",'10a+c+n'!N66,0),0)</f>
        <v>0</v>
      </c>
      <c r="O66" s="119">
        <f>IF($C$4="Attiecināmās izmaksas",IF('10a+c+n'!$Q66="A",'10a+c+n'!O66,0),0)</f>
        <v>0</v>
      </c>
      <c r="P66" s="120">
        <f>IF($C$4="Attiecināmās izmaksas",IF('10a+c+n'!$Q66="A",'10a+c+n'!P66,0),0)</f>
        <v>0</v>
      </c>
    </row>
    <row r="67" spans="1:16" ht="20.399999999999999" x14ac:dyDescent="0.2">
      <c r="A67" s="51">
        <f>IF(P67=0,0,IF(COUNTBLANK(P67)=1,0,COUNTA($P$14:P67)))</f>
        <v>0</v>
      </c>
      <c r="B67" s="24" t="str">
        <f>IF($C$4="Attiecināmās izmaksas",IF('10a+c+n'!$Q67="A",'10a+c+n'!B67,0),0)</f>
        <v>17-00000</v>
      </c>
      <c r="C67" s="24" t="str">
        <f>IF($C$4="Attiecināmās izmaksas",IF('10a+c+n'!$Q67="A",'10a+c+n'!C67,0),0)</f>
        <v>Nerūsējošā tērauda cauruļu veidgabali</v>
      </c>
      <c r="D67" s="24" t="str">
        <f>IF($C$4="Attiecināmās izmaksas",IF('10a+c+n'!$Q67="A",'10a+c+n'!D67,0),0)</f>
        <v>kpl</v>
      </c>
      <c r="E67" s="46"/>
      <c r="F67" s="65"/>
      <c r="G67" s="119"/>
      <c r="H67" s="119">
        <f>IF($C$4="Attiecināmās izmaksas",IF('10a+c+n'!$Q67="A",'10a+c+n'!H67,0),0)</f>
        <v>0</v>
      </c>
      <c r="I67" s="119"/>
      <c r="J67" s="119"/>
      <c r="K67" s="120">
        <f>IF($C$4="Attiecināmās izmaksas",IF('10a+c+n'!$Q67="A",'10a+c+n'!K67,0),0)</f>
        <v>0</v>
      </c>
      <c r="L67" s="65">
        <f>IF($C$4="Attiecināmās izmaksas",IF('10a+c+n'!$Q67="A",'10a+c+n'!L67,0),0)</f>
        <v>0</v>
      </c>
      <c r="M67" s="119">
        <f>IF($C$4="Attiecināmās izmaksas",IF('10a+c+n'!$Q67="A",'10a+c+n'!M67,0),0)</f>
        <v>0</v>
      </c>
      <c r="N67" s="119">
        <f>IF($C$4="Attiecināmās izmaksas",IF('10a+c+n'!$Q67="A",'10a+c+n'!N67,0),0)</f>
        <v>0</v>
      </c>
      <c r="O67" s="119">
        <f>IF($C$4="Attiecināmās izmaksas",IF('10a+c+n'!$Q67="A",'10a+c+n'!O67,0),0)</f>
        <v>0</v>
      </c>
      <c r="P67" s="120">
        <f>IF($C$4="Attiecināmās izmaksas",IF('10a+c+n'!$Q67="A",'10a+c+n'!P67,0),0)</f>
        <v>0</v>
      </c>
    </row>
    <row r="68" spans="1:16" ht="20.399999999999999" x14ac:dyDescent="0.2">
      <c r="A68" s="51">
        <f>IF(P68=0,0,IF(COUNTBLANK(P68)=1,0,COUNTA($P$14:P68)))</f>
        <v>0</v>
      </c>
      <c r="B68" s="24" t="str">
        <f>IF($C$4="Attiecināmās izmaksas",IF('10a+c+n'!$Q68="A",'10a+c+n'!B68,0),0)</f>
        <v>17-00000</v>
      </c>
      <c r="C68" s="24" t="str">
        <f>IF($C$4="Attiecināmās izmaksas",IF('10a+c+n'!$Q68="A",'10a+c+n'!C68,0),0)</f>
        <v>Cauruļu stiprinājumi</v>
      </c>
      <c r="D68" s="24" t="str">
        <f>IF($C$4="Attiecināmās izmaksas",IF('10a+c+n'!$Q68="A",'10a+c+n'!D68,0),0)</f>
        <v>kpl</v>
      </c>
      <c r="E68" s="46"/>
      <c r="F68" s="65"/>
      <c r="G68" s="119"/>
      <c r="H68" s="119">
        <f>IF($C$4="Attiecināmās izmaksas",IF('10a+c+n'!$Q68="A",'10a+c+n'!H68,0),0)</f>
        <v>0</v>
      </c>
      <c r="I68" s="119"/>
      <c r="J68" s="119"/>
      <c r="K68" s="120">
        <f>IF($C$4="Attiecināmās izmaksas",IF('10a+c+n'!$Q68="A",'10a+c+n'!K68,0),0)</f>
        <v>0</v>
      </c>
      <c r="L68" s="65">
        <f>IF($C$4="Attiecināmās izmaksas",IF('10a+c+n'!$Q68="A",'10a+c+n'!L68,0),0)</f>
        <v>0</v>
      </c>
      <c r="M68" s="119">
        <f>IF($C$4="Attiecināmās izmaksas",IF('10a+c+n'!$Q68="A",'10a+c+n'!M68,0),0)</f>
        <v>0</v>
      </c>
      <c r="N68" s="119">
        <f>IF($C$4="Attiecināmās izmaksas",IF('10a+c+n'!$Q68="A",'10a+c+n'!N68,0),0)</f>
        <v>0</v>
      </c>
      <c r="O68" s="119">
        <f>IF($C$4="Attiecināmās izmaksas",IF('10a+c+n'!$Q68="A",'10a+c+n'!O68,0),0)</f>
        <v>0</v>
      </c>
      <c r="P68" s="120">
        <f>IF($C$4="Attiecināmās izmaksas",IF('10a+c+n'!$Q68="A",'10a+c+n'!P68,0),0)</f>
        <v>0</v>
      </c>
    </row>
    <row r="69" spans="1:16" ht="20.399999999999999" x14ac:dyDescent="0.2">
      <c r="A69" s="51">
        <f>IF(P69=0,0,IF(COUNTBLANK(P69)=1,0,COUNTA($P$14:P69)))</f>
        <v>0</v>
      </c>
      <c r="B69" s="24" t="str">
        <f>IF($C$4="Attiecināmās izmaksas",IF('10a+c+n'!$Q69="A",'10a+c+n'!B69,0),0)</f>
        <v>17-00000</v>
      </c>
      <c r="C69" s="24" t="str">
        <f>IF($C$4="Attiecināmās izmaksas",IF('10a+c+n'!$Q69="A",'10a+c+n'!C69,0),0)</f>
        <v>Marķēšanas materiāli</v>
      </c>
      <c r="D69" s="24" t="str">
        <f>IF($C$4="Attiecināmās izmaksas",IF('10a+c+n'!$Q69="A",'10a+c+n'!D69,0),0)</f>
        <v>kpl</v>
      </c>
      <c r="E69" s="46"/>
      <c r="F69" s="65"/>
      <c r="G69" s="119"/>
      <c r="H69" s="119">
        <f>IF($C$4="Attiecināmās izmaksas",IF('10a+c+n'!$Q69="A",'10a+c+n'!H69,0),0)</f>
        <v>0</v>
      </c>
      <c r="I69" s="119"/>
      <c r="J69" s="119"/>
      <c r="K69" s="120">
        <f>IF($C$4="Attiecināmās izmaksas",IF('10a+c+n'!$Q69="A",'10a+c+n'!K69,0),0)</f>
        <v>0</v>
      </c>
      <c r="L69" s="65">
        <f>IF($C$4="Attiecināmās izmaksas",IF('10a+c+n'!$Q69="A",'10a+c+n'!L69,0),0)</f>
        <v>0</v>
      </c>
      <c r="M69" s="119">
        <f>IF($C$4="Attiecināmās izmaksas",IF('10a+c+n'!$Q69="A",'10a+c+n'!M69,0),0)</f>
        <v>0</v>
      </c>
      <c r="N69" s="119">
        <f>IF($C$4="Attiecināmās izmaksas",IF('10a+c+n'!$Q69="A",'10a+c+n'!N69,0),0)</f>
        <v>0</v>
      </c>
      <c r="O69" s="119">
        <f>IF($C$4="Attiecināmās izmaksas",IF('10a+c+n'!$Q69="A",'10a+c+n'!O69,0),0)</f>
        <v>0</v>
      </c>
      <c r="P69" s="120">
        <f>IF($C$4="Attiecināmās izmaksas",IF('10a+c+n'!$Q69="A",'10a+c+n'!P69,0),0)</f>
        <v>0</v>
      </c>
    </row>
    <row r="70" spans="1:16" ht="20.399999999999999" x14ac:dyDescent="0.2">
      <c r="A70" s="51">
        <f>IF(P70=0,0,IF(COUNTBLANK(P70)=1,0,COUNTA($P$14:P70)))</f>
        <v>0</v>
      </c>
      <c r="B70" s="24" t="str">
        <f>IF($C$4="Attiecināmās izmaksas",IF('10a+c+n'!$Q70="A",'10a+c+n'!B70,0),0)</f>
        <v>17-00000</v>
      </c>
      <c r="C70" s="24" t="str">
        <f>IF($C$4="Attiecināmās izmaksas",IF('10a+c+n'!$Q70="A",'10a+c+n'!C70,0),0)</f>
        <v>Hidrauliskā pārbaude</v>
      </c>
      <c r="D70" s="24" t="str">
        <f>IF($C$4="Attiecināmās izmaksas",IF('10a+c+n'!$Q70="A",'10a+c+n'!D70,0),0)</f>
        <v>kpl</v>
      </c>
      <c r="E70" s="46"/>
      <c r="F70" s="65"/>
      <c r="G70" s="119"/>
      <c r="H70" s="119">
        <f>IF($C$4="Attiecināmās izmaksas",IF('10a+c+n'!$Q70="A",'10a+c+n'!H70,0),0)</f>
        <v>0</v>
      </c>
      <c r="I70" s="119"/>
      <c r="J70" s="119"/>
      <c r="K70" s="120">
        <f>IF($C$4="Attiecināmās izmaksas",IF('10a+c+n'!$Q70="A",'10a+c+n'!K70,0),0)</f>
        <v>0</v>
      </c>
      <c r="L70" s="65">
        <f>IF($C$4="Attiecināmās izmaksas",IF('10a+c+n'!$Q70="A",'10a+c+n'!L70,0),0)</f>
        <v>0</v>
      </c>
      <c r="M70" s="119">
        <f>IF($C$4="Attiecināmās izmaksas",IF('10a+c+n'!$Q70="A",'10a+c+n'!M70,0),0)</f>
        <v>0</v>
      </c>
      <c r="N70" s="119">
        <f>IF($C$4="Attiecināmās izmaksas",IF('10a+c+n'!$Q70="A",'10a+c+n'!N70,0),0)</f>
        <v>0</v>
      </c>
      <c r="O70" s="119">
        <f>IF($C$4="Attiecināmās izmaksas",IF('10a+c+n'!$Q70="A",'10a+c+n'!O70,0),0)</f>
        <v>0</v>
      </c>
      <c r="P70" s="120">
        <f>IF($C$4="Attiecināmās izmaksas",IF('10a+c+n'!$Q70="A",'10a+c+n'!P70,0),0)</f>
        <v>0</v>
      </c>
    </row>
    <row r="71" spans="1:16" ht="20.399999999999999" x14ac:dyDescent="0.2">
      <c r="A71" s="51">
        <f>IF(P71=0,0,IF(COUNTBLANK(P71)=1,0,COUNTA($P$14:P71)))</f>
        <v>0</v>
      </c>
      <c r="B71" s="24" t="str">
        <f>IF($C$4="Attiecināmās izmaksas",IF('10a+c+n'!$Q71="A",'10a+c+n'!B71,0),0)</f>
        <v>17-00000</v>
      </c>
      <c r="C71" s="24" t="str">
        <f>IF($C$4="Attiecināmās izmaksas",IF('10a+c+n'!$Q71="A",'10a+c+n'!C71,0),0)</f>
        <v>Izpilddokumentācija</v>
      </c>
      <c r="D71" s="24" t="str">
        <f>IF($C$4="Attiecināmās izmaksas",IF('10a+c+n'!$Q71="A",'10a+c+n'!D71,0),0)</f>
        <v>kpl</v>
      </c>
      <c r="E71" s="46"/>
      <c r="F71" s="65"/>
      <c r="G71" s="119"/>
      <c r="H71" s="119">
        <f>IF($C$4="Attiecināmās izmaksas",IF('10a+c+n'!$Q71="A",'10a+c+n'!H71,0),0)</f>
        <v>0</v>
      </c>
      <c r="I71" s="119"/>
      <c r="J71" s="119"/>
      <c r="K71" s="120">
        <f>IF($C$4="Attiecināmās izmaksas",IF('10a+c+n'!$Q71="A",'10a+c+n'!K71,0),0)</f>
        <v>0</v>
      </c>
      <c r="L71" s="65">
        <f>IF($C$4="Attiecināmās izmaksas",IF('10a+c+n'!$Q71="A",'10a+c+n'!L71,0),0)</f>
        <v>0</v>
      </c>
      <c r="M71" s="119">
        <f>IF($C$4="Attiecināmās izmaksas",IF('10a+c+n'!$Q71="A",'10a+c+n'!M71,0),0)</f>
        <v>0</v>
      </c>
      <c r="N71" s="119">
        <f>IF($C$4="Attiecināmās izmaksas",IF('10a+c+n'!$Q71="A",'10a+c+n'!N71,0),0)</f>
        <v>0</v>
      </c>
      <c r="O71" s="119">
        <f>IF($C$4="Attiecināmās izmaksas",IF('10a+c+n'!$Q71="A",'10a+c+n'!O71,0),0)</f>
        <v>0</v>
      </c>
      <c r="P71" s="120">
        <f>IF($C$4="Attiecināmās izmaksas",IF('10a+c+n'!$Q71="A",'10a+c+n'!P71,0),0)</f>
        <v>0</v>
      </c>
    </row>
    <row r="72" spans="1:16" ht="20.399999999999999" x14ac:dyDescent="0.2">
      <c r="A72" s="51">
        <f>IF(P72=0,0,IF(COUNTBLANK(P72)=1,0,COUNTA($P$14:P72)))</f>
        <v>0</v>
      </c>
      <c r="B72" s="24" t="str">
        <f>IF($C$4="Attiecināmās izmaksas",IF('10a+c+n'!$Q72="A",'10a+c+n'!B72,0),0)</f>
        <v>17-00000</v>
      </c>
      <c r="C72" s="24" t="str">
        <f>IF($C$4="Attiecināmās izmaksas",IF('10a+c+n'!$Q72="A",'10a+c+n'!C72,0),0)</f>
        <v>Elektrokomutācijas kabeļu komplekts</v>
      </c>
      <c r="D72" s="24" t="str">
        <f>IF($C$4="Attiecināmās izmaksas",IF('10a+c+n'!$Q72="A",'10a+c+n'!D72,0),0)</f>
        <v>kpl</v>
      </c>
      <c r="E72" s="46"/>
      <c r="F72" s="65"/>
      <c r="G72" s="119"/>
      <c r="H72" s="119">
        <f>IF($C$4="Attiecināmās izmaksas",IF('10a+c+n'!$Q72="A",'10a+c+n'!H72,0),0)</f>
        <v>0</v>
      </c>
      <c r="I72" s="119"/>
      <c r="J72" s="119"/>
      <c r="K72" s="120">
        <f>IF($C$4="Attiecināmās izmaksas",IF('10a+c+n'!$Q72="A",'10a+c+n'!K72,0),0)</f>
        <v>0</v>
      </c>
      <c r="L72" s="65">
        <f>IF($C$4="Attiecināmās izmaksas",IF('10a+c+n'!$Q72="A",'10a+c+n'!L72,0),0)</f>
        <v>0</v>
      </c>
      <c r="M72" s="119">
        <f>IF($C$4="Attiecināmās izmaksas",IF('10a+c+n'!$Q72="A",'10a+c+n'!M72,0),0)</f>
        <v>0</v>
      </c>
      <c r="N72" s="119">
        <f>IF($C$4="Attiecināmās izmaksas",IF('10a+c+n'!$Q72="A",'10a+c+n'!N72,0),0)</f>
        <v>0</v>
      </c>
      <c r="O72" s="119">
        <f>IF($C$4="Attiecināmās izmaksas",IF('10a+c+n'!$Q72="A",'10a+c+n'!O72,0),0)</f>
        <v>0</v>
      </c>
      <c r="P72" s="120">
        <f>IF($C$4="Attiecināmās izmaksas",IF('10a+c+n'!$Q72="A",'10a+c+n'!P72,0),0)</f>
        <v>0</v>
      </c>
    </row>
    <row r="73" spans="1:16" ht="12" customHeight="1" thickBot="1" x14ac:dyDescent="0.25">
      <c r="A73" s="317" t="s">
        <v>62</v>
      </c>
      <c r="B73" s="318"/>
      <c r="C73" s="318"/>
      <c r="D73" s="318"/>
      <c r="E73" s="318"/>
      <c r="F73" s="318"/>
      <c r="G73" s="318"/>
      <c r="H73" s="318"/>
      <c r="I73" s="318"/>
      <c r="J73" s="318"/>
      <c r="K73" s="319"/>
      <c r="L73" s="130">
        <f>SUM(L14:L72)</f>
        <v>0</v>
      </c>
      <c r="M73" s="131">
        <f>SUM(M14:M72)</f>
        <v>0</v>
      </c>
      <c r="N73" s="131">
        <f>SUM(N14:N72)</f>
        <v>0</v>
      </c>
      <c r="O73" s="131">
        <f>SUM(O14:O72)</f>
        <v>0</v>
      </c>
      <c r="P73" s="132">
        <f>SUM(P14:P72)</f>
        <v>0</v>
      </c>
    </row>
    <row r="74" spans="1:16" x14ac:dyDescent="0.2">
      <c r="A74" s="16"/>
      <c r="B74" s="16"/>
      <c r="C74" s="16"/>
      <c r="D74" s="16"/>
      <c r="E74" s="16"/>
      <c r="F74" s="16"/>
      <c r="G74" s="16"/>
      <c r="H74" s="16"/>
      <c r="I74" s="16"/>
      <c r="J74" s="16"/>
      <c r="K74" s="16"/>
      <c r="L74" s="16"/>
      <c r="M74" s="16"/>
      <c r="N74" s="16"/>
      <c r="O74" s="16"/>
      <c r="P74" s="16"/>
    </row>
    <row r="75" spans="1:16" x14ac:dyDescent="0.2">
      <c r="A75" s="16"/>
      <c r="B75" s="16"/>
      <c r="C75" s="16"/>
      <c r="D75" s="16"/>
      <c r="E75" s="16"/>
      <c r="F75" s="16"/>
      <c r="G75" s="16"/>
      <c r="H75" s="16"/>
      <c r="I75" s="16"/>
      <c r="J75" s="16"/>
      <c r="K75" s="16"/>
      <c r="L75" s="16"/>
      <c r="M75" s="16"/>
      <c r="N75" s="16"/>
      <c r="O75" s="16"/>
      <c r="P75" s="16"/>
    </row>
    <row r="76" spans="1:16" x14ac:dyDescent="0.2">
      <c r="A76" s="1" t="s">
        <v>14</v>
      </c>
      <c r="B76" s="16"/>
      <c r="C76" s="320" t="str">
        <f>'Kops n'!C35:H35</f>
        <v>Gundega Ābelīte 28.03.2024</v>
      </c>
      <c r="D76" s="320"/>
      <c r="E76" s="320"/>
      <c r="F76" s="320"/>
      <c r="G76" s="320"/>
      <c r="H76" s="320"/>
      <c r="I76" s="16"/>
      <c r="J76" s="16"/>
      <c r="K76" s="16"/>
      <c r="L76" s="16"/>
      <c r="M76" s="16"/>
      <c r="N76" s="16"/>
      <c r="O76" s="16"/>
      <c r="P76" s="16"/>
    </row>
    <row r="77" spans="1:16" x14ac:dyDescent="0.2">
      <c r="A77" s="16"/>
      <c r="B77" s="16"/>
      <c r="C77" s="246" t="s">
        <v>15</v>
      </c>
      <c r="D77" s="246"/>
      <c r="E77" s="246"/>
      <c r="F77" s="246"/>
      <c r="G77" s="246"/>
      <c r="H77" s="24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262" t="str">
        <f>'Kops n'!A38:D38</f>
        <v>Tāme sastādīta 2024. gada 28. martā</v>
      </c>
      <c r="B79" s="263"/>
      <c r="C79" s="263"/>
      <c r="D79" s="263"/>
      <c r="E79" s="16"/>
      <c r="F79" s="16"/>
      <c r="G79" s="16"/>
      <c r="H79" s="16"/>
      <c r="I79" s="16"/>
      <c r="J79" s="16"/>
      <c r="K79" s="16"/>
      <c r="L79" s="16"/>
      <c r="M79" s="16"/>
      <c r="N79" s="16"/>
      <c r="O79" s="16"/>
      <c r="P79" s="16"/>
    </row>
    <row r="80" spans="1:16" x14ac:dyDescent="0.2">
      <c r="A80" s="16"/>
      <c r="B80" s="16"/>
      <c r="C80" s="16"/>
      <c r="D80" s="16"/>
      <c r="E80" s="16"/>
      <c r="F80" s="16"/>
      <c r="G80" s="16"/>
      <c r="H80" s="16"/>
      <c r="I80" s="16"/>
      <c r="J80" s="16"/>
      <c r="K80" s="16"/>
      <c r="L80" s="16"/>
      <c r="M80" s="16"/>
      <c r="N80" s="16"/>
      <c r="O80" s="16"/>
      <c r="P80" s="16"/>
    </row>
    <row r="81" spans="1:16" x14ac:dyDescent="0.2">
      <c r="A81" s="1" t="s">
        <v>41</v>
      </c>
      <c r="B81" s="16"/>
      <c r="C81" s="320">
        <f>'Kops n'!C40:H40</f>
        <v>0</v>
      </c>
      <c r="D81" s="320"/>
      <c r="E81" s="320"/>
      <c r="F81" s="320"/>
      <c r="G81" s="320"/>
      <c r="H81" s="320"/>
      <c r="I81" s="16"/>
      <c r="J81" s="16"/>
      <c r="K81" s="16"/>
      <c r="L81" s="16"/>
      <c r="M81" s="16"/>
      <c r="N81" s="16"/>
      <c r="O81" s="16"/>
      <c r="P81" s="16"/>
    </row>
    <row r="82" spans="1:16" x14ac:dyDescent="0.2">
      <c r="A82" s="16"/>
      <c r="B82" s="16"/>
      <c r="C82" s="246" t="s">
        <v>15</v>
      </c>
      <c r="D82" s="246"/>
      <c r="E82" s="246"/>
      <c r="F82" s="246"/>
      <c r="G82" s="246"/>
      <c r="H82" s="24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78" t="s">
        <v>16</v>
      </c>
      <c r="B84" s="42"/>
      <c r="C84" s="85">
        <f>'Kops n'!C43</f>
        <v>0</v>
      </c>
      <c r="D84" s="42"/>
      <c r="E84" s="16"/>
      <c r="F84" s="16"/>
      <c r="G84" s="16"/>
      <c r="H84" s="16"/>
      <c r="I84" s="16"/>
      <c r="J84" s="16"/>
      <c r="K84" s="16"/>
      <c r="L84" s="16"/>
      <c r="M84" s="16"/>
      <c r="N84" s="16"/>
      <c r="O84" s="16"/>
      <c r="P84" s="16"/>
    </row>
    <row r="85" spans="1:16" x14ac:dyDescent="0.2">
      <c r="A85" s="16"/>
      <c r="B85" s="16"/>
      <c r="C85" s="16"/>
      <c r="D85" s="16"/>
      <c r="E85" s="16"/>
      <c r="F85" s="16"/>
      <c r="G85" s="16"/>
      <c r="H85" s="16"/>
      <c r="I85" s="16"/>
      <c r="J85" s="16"/>
      <c r="K85" s="16"/>
      <c r="L85" s="16"/>
      <c r="M85" s="16"/>
      <c r="N85" s="16"/>
      <c r="O85" s="16"/>
      <c r="P85" s="16"/>
    </row>
  </sheetData>
  <mergeCells count="23">
    <mergeCell ref="C2:I2"/>
    <mergeCell ref="C3:I3"/>
    <mergeCell ref="C4:I4"/>
    <mergeCell ref="D5:L5"/>
    <mergeCell ref="D6:L6"/>
    <mergeCell ref="D8:L8"/>
    <mergeCell ref="A9:F9"/>
    <mergeCell ref="J9:M9"/>
    <mergeCell ref="N9:O9"/>
    <mergeCell ref="D7:L7"/>
    <mergeCell ref="C82:H82"/>
    <mergeCell ref="L12:P12"/>
    <mergeCell ref="A73:K73"/>
    <mergeCell ref="C76:H76"/>
    <mergeCell ref="C77:H77"/>
    <mergeCell ref="A79:D79"/>
    <mergeCell ref="C81:H81"/>
    <mergeCell ref="A12:A13"/>
    <mergeCell ref="B12:B13"/>
    <mergeCell ref="C12:C13"/>
    <mergeCell ref="D12:D13"/>
    <mergeCell ref="E12:E13"/>
    <mergeCell ref="F12:K12"/>
  </mergeCells>
  <conditionalFormatting sqref="A73:K73">
    <cfRule type="containsText" dxfId="34" priority="3" operator="containsText" text="Tiešās izmaksas kopā, t. sk. darba devēja sociālais nodoklis __.__% ">
      <formula>NOT(ISERROR(SEARCH("Tiešās izmaksas kopā, t. sk. darba devēja sociālais nodoklis __.__% ",A73)))</formula>
    </cfRule>
  </conditionalFormatting>
  <conditionalFormatting sqref="A14:P72">
    <cfRule type="cellIs" dxfId="33" priority="1" operator="equal">
      <formula>0</formula>
    </cfRule>
  </conditionalFormatting>
  <conditionalFormatting sqref="C2:I2 D5:L8 N9:O9 L73:P73 C76:H76 C81:H81 C84">
    <cfRule type="cellIs" dxfId="32"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85"/>
  <sheetViews>
    <sheetView topLeftCell="A48" workbookViewId="0">
      <selection activeCell="A73" sqref="A73: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'10a+c+n'!D1</f>
        <v>10</v>
      </c>
      <c r="E1" s="22"/>
      <c r="F1" s="22"/>
      <c r="G1" s="22"/>
      <c r="H1" s="22"/>
      <c r="I1" s="22"/>
      <c r="J1" s="22"/>
      <c r="N1" s="26"/>
      <c r="O1" s="27"/>
      <c r="P1" s="28"/>
    </row>
    <row r="2" spans="1:16" x14ac:dyDescent="0.2">
      <c r="A2" s="29"/>
      <c r="B2" s="29"/>
      <c r="C2" s="332" t="str">
        <f>'10a+c+n'!C2:I2</f>
        <v>SM iekārtu, konstrukciju un būvizstrādājumu kopsavilkums 1</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'10a+c+n'!A9</f>
        <v>Tāme sastādīta  2024. gada tirgus cenās, pamatojoties uz AVK daļas rasējumiem</v>
      </c>
      <c r="B9" s="329"/>
      <c r="C9" s="329"/>
      <c r="D9" s="329"/>
      <c r="E9" s="329"/>
      <c r="F9" s="329"/>
      <c r="G9" s="31"/>
      <c r="H9" s="31"/>
      <c r="I9" s="31"/>
      <c r="J9" s="330" t="s">
        <v>45</v>
      </c>
      <c r="K9" s="330"/>
      <c r="L9" s="330"/>
      <c r="M9" s="330"/>
      <c r="N9" s="331">
        <f>P73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izmaksas",IF('10a+c+n'!$Q14="C",'10a+c+n'!B14,0))</f>
        <v>0</v>
      </c>
      <c r="C14" s="23">
        <f>IF($C$4="citu pasākumu izmaksas",IF('10a+c+n'!$Q14="C",'10a+c+n'!C14,0))</f>
        <v>0</v>
      </c>
      <c r="D14" s="23">
        <f>IF($C$4="citu pasākumu izmaksas",IF('10a+c+n'!$Q14="C",'10a+c+n'!D14,0))</f>
        <v>0</v>
      </c>
      <c r="E14" s="45"/>
      <c r="F14" s="63"/>
      <c r="G14" s="117"/>
      <c r="H14" s="117">
        <f>IF($C$4="citu pasākumu izmaksas",IF('10a+c+n'!$Q14="C",'10a+c+n'!H14,0))</f>
        <v>0</v>
      </c>
      <c r="I14" s="117"/>
      <c r="J14" s="117"/>
      <c r="K14" s="118">
        <f>IF($C$4="citu pasākumu izmaksas",IF('10a+c+n'!$Q14="C",'10a+c+n'!K14,0))</f>
        <v>0</v>
      </c>
      <c r="L14" s="81">
        <f>IF($C$4="citu pasākumu izmaksas",IF('10a+c+n'!$Q14="C",'10a+c+n'!L14,0))</f>
        <v>0</v>
      </c>
      <c r="M14" s="117">
        <f>IF($C$4="citu pasākumu izmaksas",IF('10a+c+n'!$Q14="C",'10a+c+n'!M14,0))</f>
        <v>0</v>
      </c>
      <c r="N14" s="117">
        <f>IF($C$4="citu pasākumu izmaksas",IF('10a+c+n'!$Q14="C",'10a+c+n'!N14,0))</f>
        <v>0</v>
      </c>
      <c r="O14" s="117">
        <f>IF($C$4="citu pasākumu izmaksas",IF('10a+c+n'!$Q14="C",'10a+c+n'!O14,0))</f>
        <v>0</v>
      </c>
      <c r="P14" s="118">
        <f>IF($C$4="citu pasākumu izmaksas",IF('10a+c+n'!$Q14="C",'10a+c+n'!P14,0))</f>
        <v>0</v>
      </c>
    </row>
    <row r="15" spans="1:16" x14ac:dyDescent="0.2">
      <c r="A15" s="51">
        <f>IF(P15=0,0,IF(COUNTBLANK(P15)=1,0,COUNTA($P$14:P15)))</f>
        <v>0</v>
      </c>
      <c r="B15" s="24">
        <f>IF($C$4="citu pasākumu izmaksas",IF('10a+c+n'!$Q15="C",'10a+c+n'!B15,0))</f>
        <v>0</v>
      </c>
      <c r="C15" s="24">
        <f>IF($C$4="citu pasākumu izmaksas",IF('10a+c+n'!$Q15="C",'10a+c+n'!C15,0))</f>
        <v>0</v>
      </c>
      <c r="D15" s="24">
        <f>IF($C$4="citu pasākumu izmaksas",IF('10a+c+n'!$Q15="C",'10a+c+n'!D15,0))</f>
        <v>0</v>
      </c>
      <c r="E15" s="46"/>
      <c r="F15" s="65"/>
      <c r="G15" s="119"/>
      <c r="H15" s="119">
        <f>IF($C$4="citu pasākumu izmaksas",IF('10a+c+n'!$Q15="C",'10a+c+n'!H15,0))</f>
        <v>0</v>
      </c>
      <c r="I15" s="119"/>
      <c r="J15" s="119"/>
      <c r="K15" s="120">
        <f>IF($C$4="citu pasākumu izmaksas",IF('10a+c+n'!$Q15="C",'10a+c+n'!K15,0))</f>
        <v>0</v>
      </c>
      <c r="L15" s="82">
        <f>IF($C$4="citu pasākumu izmaksas",IF('10a+c+n'!$Q15="C",'10a+c+n'!L15,0))</f>
        <v>0</v>
      </c>
      <c r="M15" s="119">
        <f>IF($C$4="citu pasākumu izmaksas",IF('10a+c+n'!$Q15="C",'10a+c+n'!M15,0))</f>
        <v>0</v>
      </c>
      <c r="N15" s="119">
        <f>IF($C$4="citu pasākumu izmaksas",IF('10a+c+n'!$Q15="C",'10a+c+n'!N15,0))</f>
        <v>0</v>
      </c>
      <c r="O15" s="119">
        <f>IF($C$4="citu pasākumu izmaksas",IF('10a+c+n'!$Q15="C",'10a+c+n'!O15,0))</f>
        <v>0</v>
      </c>
      <c r="P15" s="120">
        <f>IF($C$4="citu pasākumu izmaksas",IF('10a+c+n'!$Q15="C",'10a+c+n'!P15,0))</f>
        <v>0</v>
      </c>
    </row>
    <row r="16" spans="1:16" x14ac:dyDescent="0.2">
      <c r="A16" s="51">
        <f>IF(P16=0,0,IF(COUNTBLANK(P16)=1,0,COUNTA($P$14:P16)))</f>
        <v>0</v>
      </c>
      <c r="B16" s="24">
        <f>IF($C$4="citu pasākumu izmaksas",IF('10a+c+n'!$Q16="C",'10a+c+n'!B16,0))</f>
        <v>0</v>
      </c>
      <c r="C16" s="24">
        <f>IF($C$4="citu pasākumu izmaksas",IF('10a+c+n'!$Q16="C",'10a+c+n'!C16,0))</f>
        <v>0</v>
      </c>
      <c r="D16" s="24">
        <f>IF($C$4="citu pasākumu izmaksas",IF('10a+c+n'!$Q16="C",'10a+c+n'!D16,0))</f>
        <v>0</v>
      </c>
      <c r="E16" s="46"/>
      <c r="F16" s="65"/>
      <c r="G16" s="119"/>
      <c r="H16" s="119">
        <f>IF($C$4="citu pasākumu izmaksas",IF('10a+c+n'!$Q16="C",'10a+c+n'!H16,0))</f>
        <v>0</v>
      </c>
      <c r="I16" s="119"/>
      <c r="J16" s="119"/>
      <c r="K16" s="120">
        <f>IF($C$4="citu pasākumu izmaksas",IF('10a+c+n'!$Q16="C",'10a+c+n'!K16,0))</f>
        <v>0</v>
      </c>
      <c r="L16" s="82">
        <f>IF($C$4="citu pasākumu izmaksas",IF('10a+c+n'!$Q16="C",'10a+c+n'!L16,0))</f>
        <v>0</v>
      </c>
      <c r="M16" s="119">
        <f>IF($C$4="citu pasākumu izmaksas",IF('10a+c+n'!$Q16="C",'10a+c+n'!M16,0))</f>
        <v>0</v>
      </c>
      <c r="N16" s="119">
        <f>IF($C$4="citu pasākumu izmaksas",IF('10a+c+n'!$Q16="C",'10a+c+n'!N16,0))</f>
        <v>0</v>
      </c>
      <c r="O16" s="119">
        <f>IF($C$4="citu pasākumu izmaksas",IF('10a+c+n'!$Q16="C",'10a+c+n'!O16,0))</f>
        <v>0</v>
      </c>
      <c r="P16" s="120">
        <f>IF($C$4="citu pasākumu izmaksas",IF('10a+c+n'!$Q16="C",'10a+c+n'!P16,0))</f>
        <v>0</v>
      </c>
    </row>
    <row r="17" spans="1:16" x14ac:dyDescent="0.2">
      <c r="A17" s="51">
        <f>IF(P17=0,0,IF(COUNTBLANK(P17)=1,0,COUNTA($P$14:P17)))</f>
        <v>0</v>
      </c>
      <c r="B17" s="24">
        <f>IF($C$4="citu pasākumu izmaksas",IF('10a+c+n'!$Q17="C",'10a+c+n'!B17,0))</f>
        <v>0</v>
      </c>
      <c r="C17" s="24">
        <f>IF($C$4="citu pasākumu izmaksas",IF('10a+c+n'!$Q17="C",'10a+c+n'!C17,0))</f>
        <v>0</v>
      </c>
      <c r="D17" s="24">
        <f>IF($C$4="citu pasākumu izmaksas",IF('10a+c+n'!$Q17="C",'10a+c+n'!D17,0))</f>
        <v>0</v>
      </c>
      <c r="E17" s="46"/>
      <c r="F17" s="65"/>
      <c r="G17" s="119"/>
      <c r="H17" s="119">
        <f>IF($C$4="citu pasākumu izmaksas",IF('10a+c+n'!$Q17="C",'10a+c+n'!H17,0))</f>
        <v>0</v>
      </c>
      <c r="I17" s="119"/>
      <c r="J17" s="119"/>
      <c r="K17" s="120">
        <f>IF($C$4="citu pasākumu izmaksas",IF('10a+c+n'!$Q17="C",'10a+c+n'!K17,0))</f>
        <v>0</v>
      </c>
      <c r="L17" s="82">
        <f>IF($C$4="citu pasākumu izmaksas",IF('10a+c+n'!$Q17="C",'10a+c+n'!L17,0))</f>
        <v>0</v>
      </c>
      <c r="M17" s="119">
        <f>IF($C$4="citu pasākumu izmaksas",IF('10a+c+n'!$Q17="C",'10a+c+n'!M17,0))</f>
        <v>0</v>
      </c>
      <c r="N17" s="119">
        <f>IF($C$4="citu pasākumu izmaksas",IF('10a+c+n'!$Q17="C",'10a+c+n'!N17,0))</f>
        <v>0</v>
      </c>
      <c r="O17" s="119">
        <f>IF($C$4="citu pasākumu izmaksas",IF('10a+c+n'!$Q17="C",'10a+c+n'!O17,0))</f>
        <v>0</v>
      </c>
      <c r="P17" s="120">
        <f>IF($C$4="citu pasākumu izmaksas",IF('10a+c+n'!$Q17="C",'10a+c+n'!P17,0))</f>
        <v>0</v>
      </c>
    </row>
    <row r="18" spans="1:16" x14ac:dyDescent="0.2">
      <c r="A18" s="51">
        <f>IF(P18=0,0,IF(COUNTBLANK(P18)=1,0,COUNTA($P$14:P18)))</f>
        <v>0</v>
      </c>
      <c r="B18" s="24">
        <f>IF($C$4="citu pasākumu izmaksas",IF('10a+c+n'!$Q18="C",'10a+c+n'!B18,0))</f>
        <v>0</v>
      </c>
      <c r="C18" s="24">
        <f>IF($C$4="citu pasākumu izmaksas",IF('10a+c+n'!$Q18="C",'10a+c+n'!C18,0))</f>
        <v>0</v>
      </c>
      <c r="D18" s="24">
        <f>IF($C$4="citu pasākumu izmaksas",IF('10a+c+n'!$Q18="C",'10a+c+n'!D18,0))</f>
        <v>0</v>
      </c>
      <c r="E18" s="46"/>
      <c r="F18" s="65"/>
      <c r="G18" s="119"/>
      <c r="H18" s="119">
        <f>IF($C$4="citu pasākumu izmaksas",IF('10a+c+n'!$Q18="C",'10a+c+n'!H18,0))</f>
        <v>0</v>
      </c>
      <c r="I18" s="119"/>
      <c r="J18" s="119"/>
      <c r="K18" s="120">
        <f>IF($C$4="citu pasākumu izmaksas",IF('10a+c+n'!$Q18="C",'10a+c+n'!K18,0))</f>
        <v>0</v>
      </c>
      <c r="L18" s="82">
        <f>IF($C$4="citu pasākumu izmaksas",IF('10a+c+n'!$Q18="C",'10a+c+n'!L18,0))</f>
        <v>0</v>
      </c>
      <c r="M18" s="119">
        <f>IF($C$4="citu pasākumu izmaksas",IF('10a+c+n'!$Q18="C",'10a+c+n'!M18,0))</f>
        <v>0</v>
      </c>
      <c r="N18" s="119">
        <f>IF($C$4="citu pasākumu izmaksas",IF('10a+c+n'!$Q18="C",'10a+c+n'!N18,0))</f>
        <v>0</v>
      </c>
      <c r="O18" s="119">
        <f>IF($C$4="citu pasākumu izmaksas",IF('10a+c+n'!$Q18="C",'10a+c+n'!O18,0))</f>
        <v>0</v>
      </c>
      <c r="P18" s="120">
        <f>IF($C$4="citu pasākumu izmaksas",IF('10a+c+n'!$Q18="C",'10a+c+n'!P18,0))</f>
        <v>0</v>
      </c>
    </row>
    <row r="19" spans="1:16" x14ac:dyDescent="0.2">
      <c r="A19" s="51">
        <f>IF(P19=0,0,IF(COUNTBLANK(P19)=1,0,COUNTA($P$14:P19)))</f>
        <v>0</v>
      </c>
      <c r="B19" s="24">
        <f>IF($C$4="citu pasākumu izmaksas",IF('10a+c+n'!$Q19="C",'10a+c+n'!B19,0))</f>
        <v>0</v>
      </c>
      <c r="C19" s="24">
        <f>IF($C$4="citu pasākumu izmaksas",IF('10a+c+n'!$Q19="C",'10a+c+n'!C19,0))</f>
        <v>0</v>
      </c>
      <c r="D19" s="24">
        <f>IF($C$4="citu pasākumu izmaksas",IF('10a+c+n'!$Q19="C",'10a+c+n'!D19,0))</f>
        <v>0</v>
      </c>
      <c r="E19" s="46"/>
      <c r="F19" s="65"/>
      <c r="G19" s="119"/>
      <c r="H19" s="119">
        <f>IF($C$4="citu pasākumu izmaksas",IF('10a+c+n'!$Q19="C",'10a+c+n'!H19,0))</f>
        <v>0</v>
      </c>
      <c r="I19" s="119"/>
      <c r="J19" s="119"/>
      <c r="K19" s="120">
        <f>IF($C$4="citu pasākumu izmaksas",IF('10a+c+n'!$Q19="C",'10a+c+n'!K19,0))</f>
        <v>0</v>
      </c>
      <c r="L19" s="82">
        <f>IF($C$4="citu pasākumu izmaksas",IF('10a+c+n'!$Q19="C",'10a+c+n'!L19,0))</f>
        <v>0</v>
      </c>
      <c r="M19" s="119">
        <f>IF($C$4="citu pasākumu izmaksas",IF('10a+c+n'!$Q19="C",'10a+c+n'!M19,0))</f>
        <v>0</v>
      </c>
      <c r="N19" s="119">
        <f>IF($C$4="citu pasākumu izmaksas",IF('10a+c+n'!$Q19="C",'10a+c+n'!N19,0))</f>
        <v>0</v>
      </c>
      <c r="O19" s="119">
        <f>IF($C$4="citu pasākumu izmaksas",IF('10a+c+n'!$Q19="C",'10a+c+n'!O19,0))</f>
        <v>0</v>
      </c>
      <c r="P19" s="120">
        <f>IF($C$4="citu pasākumu izmaksas",IF('10a+c+n'!$Q19="C",'10a+c+n'!P19,0))</f>
        <v>0</v>
      </c>
    </row>
    <row r="20" spans="1:16" x14ac:dyDescent="0.2">
      <c r="A20" s="51">
        <f>IF(P20=0,0,IF(COUNTBLANK(P20)=1,0,COUNTA($P$14:P20)))</f>
        <v>0</v>
      </c>
      <c r="B20" s="24">
        <f>IF($C$4="citu pasākumu izmaksas",IF('10a+c+n'!$Q20="C",'10a+c+n'!B20,0))</f>
        <v>0</v>
      </c>
      <c r="C20" s="24">
        <f>IF($C$4="citu pasākumu izmaksas",IF('10a+c+n'!$Q20="C",'10a+c+n'!C20,0))</f>
        <v>0</v>
      </c>
      <c r="D20" s="24">
        <f>IF($C$4="citu pasākumu izmaksas",IF('10a+c+n'!$Q20="C",'10a+c+n'!D20,0))</f>
        <v>0</v>
      </c>
      <c r="E20" s="46"/>
      <c r="F20" s="65"/>
      <c r="G20" s="119"/>
      <c r="H20" s="119">
        <f>IF($C$4="citu pasākumu izmaksas",IF('10a+c+n'!$Q20="C",'10a+c+n'!H20,0))</f>
        <v>0</v>
      </c>
      <c r="I20" s="119"/>
      <c r="J20" s="119"/>
      <c r="K20" s="120">
        <f>IF($C$4="citu pasākumu izmaksas",IF('10a+c+n'!$Q20="C",'10a+c+n'!K20,0))</f>
        <v>0</v>
      </c>
      <c r="L20" s="82">
        <f>IF($C$4="citu pasākumu izmaksas",IF('10a+c+n'!$Q20="C",'10a+c+n'!L20,0))</f>
        <v>0</v>
      </c>
      <c r="M20" s="119">
        <f>IF($C$4="citu pasākumu izmaksas",IF('10a+c+n'!$Q20="C",'10a+c+n'!M20,0))</f>
        <v>0</v>
      </c>
      <c r="N20" s="119">
        <f>IF($C$4="citu pasākumu izmaksas",IF('10a+c+n'!$Q20="C",'10a+c+n'!N20,0))</f>
        <v>0</v>
      </c>
      <c r="O20" s="119">
        <f>IF($C$4="citu pasākumu izmaksas",IF('10a+c+n'!$Q20="C",'10a+c+n'!O20,0))</f>
        <v>0</v>
      </c>
      <c r="P20" s="120">
        <f>IF($C$4="citu pasākumu izmaksas",IF('10a+c+n'!$Q20="C",'10a+c+n'!P20,0))</f>
        <v>0</v>
      </c>
    </row>
    <row r="21" spans="1:16" x14ac:dyDescent="0.2">
      <c r="A21" s="51">
        <f>IF(P21=0,0,IF(COUNTBLANK(P21)=1,0,COUNTA($P$14:P21)))</f>
        <v>0</v>
      </c>
      <c r="B21" s="24">
        <f>IF($C$4="citu pasākumu izmaksas",IF('10a+c+n'!$Q21="C",'10a+c+n'!B21,0))</f>
        <v>0</v>
      </c>
      <c r="C21" s="24">
        <f>IF($C$4="citu pasākumu izmaksas",IF('10a+c+n'!$Q21="C",'10a+c+n'!C21,0))</f>
        <v>0</v>
      </c>
      <c r="D21" s="24">
        <f>IF($C$4="citu pasākumu izmaksas",IF('10a+c+n'!$Q21="C",'10a+c+n'!D21,0))</f>
        <v>0</v>
      </c>
      <c r="E21" s="46"/>
      <c r="F21" s="65"/>
      <c r="G21" s="119"/>
      <c r="H21" s="119">
        <f>IF($C$4="citu pasākumu izmaksas",IF('10a+c+n'!$Q21="C",'10a+c+n'!H21,0))</f>
        <v>0</v>
      </c>
      <c r="I21" s="119"/>
      <c r="J21" s="119"/>
      <c r="K21" s="120">
        <f>IF($C$4="citu pasākumu izmaksas",IF('10a+c+n'!$Q21="C",'10a+c+n'!K21,0))</f>
        <v>0</v>
      </c>
      <c r="L21" s="82">
        <f>IF($C$4="citu pasākumu izmaksas",IF('10a+c+n'!$Q21="C",'10a+c+n'!L21,0))</f>
        <v>0</v>
      </c>
      <c r="M21" s="119">
        <f>IF($C$4="citu pasākumu izmaksas",IF('10a+c+n'!$Q21="C",'10a+c+n'!M21,0))</f>
        <v>0</v>
      </c>
      <c r="N21" s="119">
        <f>IF($C$4="citu pasākumu izmaksas",IF('10a+c+n'!$Q21="C",'10a+c+n'!N21,0))</f>
        <v>0</v>
      </c>
      <c r="O21" s="119">
        <f>IF($C$4="citu pasākumu izmaksas",IF('10a+c+n'!$Q21="C",'10a+c+n'!O21,0))</f>
        <v>0</v>
      </c>
      <c r="P21" s="120">
        <f>IF($C$4="citu pasākumu izmaksas",IF('10a+c+n'!$Q21="C",'10a+c+n'!P21,0))</f>
        <v>0</v>
      </c>
    </row>
    <row r="22" spans="1:16" x14ac:dyDescent="0.2">
      <c r="A22" s="51">
        <f>IF(P22=0,0,IF(COUNTBLANK(P22)=1,0,COUNTA($P$14:P22)))</f>
        <v>0</v>
      </c>
      <c r="B22" s="24">
        <f>IF($C$4="citu pasākumu izmaksas",IF('10a+c+n'!$Q22="C",'10a+c+n'!B22,0))</f>
        <v>0</v>
      </c>
      <c r="C22" s="24">
        <f>IF($C$4="citu pasākumu izmaksas",IF('10a+c+n'!$Q22="C",'10a+c+n'!C22,0))</f>
        <v>0</v>
      </c>
      <c r="D22" s="24">
        <f>IF($C$4="citu pasākumu izmaksas",IF('10a+c+n'!$Q22="C",'10a+c+n'!D22,0))</f>
        <v>0</v>
      </c>
      <c r="E22" s="46"/>
      <c r="F22" s="65"/>
      <c r="G22" s="119"/>
      <c r="H22" s="119">
        <f>IF($C$4="citu pasākumu izmaksas",IF('10a+c+n'!$Q22="C",'10a+c+n'!H22,0))</f>
        <v>0</v>
      </c>
      <c r="I22" s="119"/>
      <c r="J22" s="119"/>
      <c r="K22" s="120">
        <f>IF($C$4="citu pasākumu izmaksas",IF('10a+c+n'!$Q22="C",'10a+c+n'!K22,0))</f>
        <v>0</v>
      </c>
      <c r="L22" s="82">
        <f>IF($C$4="citu pasākumu izmaksas",IF('10a+c+n'!$Q22="C",'10a+c+n'!L22,0))</f>
        <v>0</v>
      </c>
      <c r="M22" s="119">
        <f>IF($C$4="citu pasākumu izmaksas",IF('10a+c+n'!$Q22="C",'10a+c+n'!M22,0))</f>
        <v>0</v>
      </c>
      <c r="N22" s="119">
        <f>IF($C$4="citu pasākumu izmaksas",IF('10a+c+n'!$Q22="C",'10a+c+n'!N22,0))</f>
        <v>0</v>
      </c>
      <c r="O22" s="119">
        <f>IF($C$4="citu pasākumu izmaksas",IF('10a+c+n'!$Q22="C",'10a+c+n'!O22,0))</f>
        <v>0</v>
      </c>
      <c r="P22" s="120">
        <f>IF($C$4="citu pasākumu izmaksas",IF('10a+c+n'!$Q22="C",'10a+c+n'!P22,0))</f>
        <v>0</v>
      </c>
    </row>
    <row r="23" spans="1:16" x14ac:dyDescent="0.2">
      <c r="A23" s="51">
        <f>IF(P23=0,0,IF(COUNTBLANK(P23)=1,0,COUNTA($P$14:P23)))</f>
        <v>0</v>
      </c>
      <c r="B23" s="24">
        <f>IF($C$4="citu pasākumu izmaksas",IF('10a+c+n'!$Q23="C",'10a+c+n'!B23,0))</f>
        <v>0</v>
      </c>
      <c r="C23" s="24">
        <f>IF($C$4="citu pasākumu izmaksas",IF('10a+c+n'!$Q23="C",'10a+c+n'!C23,0))</f>
        <v>0</v>
      </c>
      <c r="D23" s="24">
        <f>IF($C$4="citu pasākumu izmaksas",IF('10a+c+n'!$Q23="C",'10a+c+n'!D23,0))</f>
        <v>0</v>
      </c>
      <c r="E23" s="46"/>
      <c r="F23" s="65"/>
      <c r="G23" s="119"/>
      <c r="H23" s="119">
        <f>IF($C$4="citu pasākumu izmaksas",IF('10a+c+n'!$Q23="C",'10a+c+n'!H23,0))</f>
        <v>0</v>
      </c>
      <c r="I23" s="119"/>
      <c r="J23" s="119"/>
      <c r="K23" s="120">
        <f>IF($C$4="citu pasākumu izmaksas",IF('10a+c+n'!$Q23="C",'10a+c+n'!K23,0))</f>
        <v>0</v>
      </c>
      <c r="L23" s="82">
        <f>IF($C$4="citu pasākumu izmaksas",IF('10a+c+n'!$Q23="C",'10a+c+n'!L23,0))</f>
        <v>0</v>
      </c>
      <c r="M23" s="119">
        <f>IF($C$4="citu pasākumu izmaksas",IF('10a+c+n'!$Q23="C",'10a+c+n'!M23,0))</f>
        <v>0</v>
      </c>
      <c r="N23" s="119">
        <f>IF($C$4="citu pasākumu izmaksas",IF('10a+c+n'!$Q23="C",'10a+c+n'!N23,0))</f>
        <v>0</v>
      </c>
      <c r="O23" s="119">
        <f>IF($C$4="citu pasākumu izmaksas",IF('10a+c+n'!$Q23="C",'10a+c+n'!O23,0))</f>
        <v>0</v>
      </c>
      <c r="P23" s="120">
        <f>IF($C$4="citu pasākumu izmaksas",IF('10a+c+n'!$Q23="C",'10a+c+n'!P23,0))</f>
        <v>0</v>
      </c>
    </row>
    <row r="24" spans="1:16" x14ac:dyDescent="0.2">
      <c r="A24" s="51">
        <f>IF(P24=0,0,IF(COUNTBLANK(P24)=1,0,COUNTA($P$14:P24)))</f>
        <v>0</v>
      </c>
      <c r="B24" s="24">
        <f>IF($C$4="citu pasākumu izmaksas",IF('10a+c+n'!$Q24="C",'10a+c+n'!B24,0))</f>
        <v>0</v>
      </c>
      <c r="C24" s="24">
        <f>IF($C$4="citu pasākumu izmaksas",IF('10a+c+n'!$Q24="C",'10a+c+n'!C24,0))</f>
        <v>0</v>
      </c>
      <c r="D24" s="24">
        <f>IF($C$4="citu pasākumu izmaksas",IF('10a+c+n'!$Q24="C",'10a+c+n'!D24,0))</f>
        <v>0</v>
      </c>
      <c r="E24" s="46"/>
      <c r="F24" s="65"/>
      <c r="G24" s="119"/>
      <c r="H24" s="119">
        <f>IF($C$4="citu pasākumu izmaksas",IF('10a+c+n'!$Q24="C",'10a+c+n'!H24,0))</f>
        <v>0</v>
      </c>
      <c r="I24" s="119"/>
      <c r="J24" s="119"/>
      <c r="K24" s="120">
        <f>IF($C$4="citu pasākumu izmaksas",IF('10a+c+n'!$Q24="C",'10a+c+n'!K24,0))</f>
        <v>0</v>
      </c>
      <c r="L24" s="82">
        <f>IF($C$4="citu pasākumu izmaksas",IF('10a+c+n'!$Q24="C",'10a+c+n'!L24,0))</f>
        <v>0</v>
      </c>
      <c r="M24" s="119">
        <f>IF($C$4="citu pasākumu izmaksas",IF('10a+c+n'!$Q24="C",'10a+c+n'!M24,0))</f>
        <v>0</v>
      </c>
      <c r="N24" s="119">
        <f>IF($C$4="citu pasākumu izmaksas",IF('10a+c+n'!$Q24="C",'10a+c+n'!N24,0))</f>
        <v>0</v>
      </c>
      <c r="O24" s="119">
        <f>IF($C$4="citu pasākumu izmaksas",IF('10a+c+n'!$Q24="C",'10a+c+n'!O24,0))</f>
        <v>0</v>
      </c>
      <c r="P24" s="120">
        <f>IF($C$4="citu pasākumu izmaksas",IF('10a+c+n'!$Q24="C",'10a+c+n'!P24,0))</f>
        <v>0</v>
      </c>
    </row>
    <row r="25" spans="1:16" x14ac:dyDescent="0.2">
      <c r="A25" s="51">
        <f>IF(P25=0,0,IF(COUNTBLANK(P25)=1,0,COUNTA($P$14:P25)))</f>
        <v>0</v>
      </c>
      <c r="B25" s="24">
        <f>IF($C$4="citu pasākumu izmaksas",IF('10a+c+n'!$Q25="C",'10a+c+n'!B25,0))</f>
        <v>0</v>
      </c>
      <c r="C25" s="24">
        <f>IF($C$4="citu pasākumu izmaksas",IF('10a+c+n'!$Q25="C",'10a+c+n'!C25,0))</f>
        <v>0</v>
      </c>
      <c r="D25" s="24">
        <f>IF($C$4="citu pasākumu izmaksas",IF('10a+c+n'!$Q25="C",'10a+c+n'!D25,0))</f>
        <v>0</v>
      </c>
      <c r="E25" s="46"/>
      <c r="F25" s="65"/>
      <c r="G25" s="119"/>
      <c r="H25" s="119">
        <f>IF($C$4="citu pasākumu izmaksas",IF('10a+c+n'!$Q25="C",'10a+c+n'!H25,0))</f>
        <v>0</v>
      </c>
      <c r="I25" s="119"/>
      <c r="J25" s="119"/>
      <c r="K25" s="120">
        <f>IF($C$4="citu pasākumu izmaksas",IF('10a+c+n'!$Q25="C",'10a+c+n'!K25,0))</f>
        <v>0</v>
      </c>
      <c r="L25" s="82">
        <f>IF($C$4="citu pasākumu izmaksas",IF('10a+c+n'!$Q25="C",'10a+c+n'!L25,0))</f>
        <v>0</v>
      </c>
      <c r="M25" s="119">
        <f>IF($C$4="citu pasākumu izmaksas",IF('10a+c+n'!$Q25="C",'10a+c+n'!M25,0))</f>
        <v>0</v>
      </c>
      <c r="N25" s="119">
        <f>IF($C$4="citu pasākumu izmaksas",IF('10a+c+n'!$Q25="C",'10a+c+n'!N25,0))</f>
        <v>0</v>
      </c>
      <c r="O25" s="119">
        <f>IF($C$4="citu pasākumu izmaksas",IF('10a+c+n'!$Q25="C",'10a+c+n'!O25,0))</f>
        <v>0</v>
      </c>
      <c r="P25" s="120">
        <f>IF($C$4="citu pasākumu izmaksas",IF('10a+c+n'!$Q25="C",'10a+c+n'!P25,0))</f>
        <v>0</v>
      </c>
    </row>
    <row r="26" spans="1:16" x14ac:dyDescent="0.2">
      <c r="A26" s="51">
        <f>IF(P26=0,0,IF(COUNTBLANK(P26)=1,0,COUNTA($P$14:P26)))</f>
        <v>0</v>
      </c>
      <c r="B26" s="24">
        <f>IF($C$4="citu pasākumu izmaksas",IF('10a+c+n'!$Q26="C",'10a+c+n'!B26,0))</f>
        <v>0</v>
      </c>
      <c r="C26" s="24">
        <f>IF($C$4="citu pasākumu izmaksas",IF('10a+c+n'!$Q26="C",'10a+c+n'!C26,0))</f>
        <v>0</v>
      </c>
      <c r="D26" s="24">
        <f>IF($C$4="citu pasākumu izmaksas",IF('10a+c+n'!$Q26="C",'10a+c+n'!D26,0))</f>
        <v>0</v>
      </c>
      <c r="E26" s="46"/>
      <c r="F26" s="65"/>
      <c r="G26" s="119"/>
      <c r="H26" s="119">
        <f>IF($C$4="citu pasākumu izmaksas",IF('10a+c+n'!$Q26="C",'10a+c+n'!H26,0))</f>
        <v>0</v>
      </c>
      <c r="I26" s="119"/>
      <c r="J26" s="119"/>
      <c r="K26" s="120">
        <f>IF($C$4="citu pasākumu izmaksas",IF('10a+c+n'!$Q26="C",'10a+c+n'!K26,0))</f>
        <v>0</v>
      </c>
      <c r="L26" s="82">
        <f>IF($C$4="citu pasākumu izmaksas",IF('10a+c+n'!$Q26="C",'10a+c+n'!L26,0))</f>
        <v>0</v>
      </c>
      <c r="M26" s="119">
        <f>IF($C$4="citu pasākumu izmaksas",IF('10a+c+n'!$Q26="C",'10a+c+n'!M26,0))</f>
        <v>0</v>
      </c>
      <c r="N26" s="119">
        <f>IF($C$4="citu pasākumu izmaksas",IF('10a+c+n'!$Q26="C",'10a+c+n'!N26,0))</f>
        <v>0</v>
      </c>
      <c r="O26" s="119">
        <f>IF($C$4="citu pasākumu izmaksas",IF('10a+c+n'!$Q26="C",'10a+c+n'!O26,0))</f>
        <v>0</v>
      </c>
      <c r="P26" s="120">
        <f>IF($C$4="citu pasākumu izmaksas",IF('10a+c+n'!$Q26="C",'10a+c+n'!P26,0))</f>
        <v>0</v>
      </c>
    </row>
    <row r="27" spans="1:16" x14ac:dyDescent="0.2">
      <c r="A27" s="51">
        <f>IF(P27=0,0,IF(COUNTBLANK(P27)=1,0,COUNTA($P$14:P27)))</f>
        <v>0</v>
      </c>
      <c r="B27" s="24">
        <f>IF($C$4="citu pasākumu izmaksas",IF('10a+c+n'!$Q27="C",'10a+c+n'!B27,0))</f>
        <v>0</v>
      </c>
      <c r="C27" s="24">
        <f>IF($C$4="citu pasākumu izmaksas",IF('10a+c+n'!$Q27="C",'10a+c+n'!C27,0))</f>
        <v>0</v>
      </c>
      <c r="D27" s="24">
        <f>IF($C$4="citu pasākumu izmaksas",IF('10a+c+n'!$Q27="C",'10a+c+n'!D27,0))</f>
        <v>0</v>
      </c>
      <c r="E27" s="46"/>
      <c r="F27" s="65"/>
      <c r="G27" s="119"/>
      <c r="H27" s="119">
        <f>IF($C$4="citu pasākumu izmaksas",IF('10a+c+n'!$Q27="C",'10a+c+n'!H27,0))</f>
        <v>0</v>
      </c>
      <c r="I27" s="119"/>
      <c r="J27" s="119"/>
      <c r="K27" s="120">
        <f>IF($C$4="citu pasākumu izmaksas",IF('10a+c+n'!$Q27="C",'10a+c+n'!K27,0))</f>
        <v>0</v>
      </c>
      <c r="L27" s="82">
        <f>IF($C$4="citu pasākumu izmaksas",IF('10a+c+n'!$Q27="C",'10a+c+n'!L27,0))</f>
        <v>0</v>
      </c>
      <c r="M27" s="119">
        <f>IF($C$4="citu pasākumu izmaksas",IF('10a+c+n'!$Q27="C",'10a+c+n'!M27,0))</f>
        <v>0</v>
      </c>
      <c r="N27" s="119">
        <f>IF($C$4="citu pasākumu izmaksas",IF('10a+c+n'!$Q27="C",'10a+c+n'!N27,0))</f>
        <v>0</v>
      </c>
      <c r="O27" s="119">
        <f>IF($C$4="citu pasākumu izmaksas",IF('10a+c+n'!$Q27="C",'10a+c+n'!O27,0))</f>
        <v>0</v>
      </c>
      <c r="P27" s="120">
        <f>IF($C$4="citu pasākumu izmaksas",IF('10a+c+n'!$Q27="C",'10a+c+n'!P27,0))</f>
        <v>0</v>
      </c>
    </row>
    <row r="28" spans="1:16" x14ac:dyDescent="0.2">
      <c r="A28" s="51">
        <f>IF(P28=0,0,IF(COUNTBLANK(P28)=1,0,COUNTA($P$14:P28)))</f>
        <v>0</v>
      </c>
      <c r="B28" s="24">
        <f>IF($C$4="citu pasākumu izmaksas",IF('10a+c+n'!$Q28="C",'10a+c+n'!B28,0))</f>
        <v>0</v>
      </c>
      <c r="C28" s="24">
        <f>IF($C$4="citu pasākumu izmaksas",IF('10a+c+n'!$Q28="C",'10a+c+n'!C28,0))</f>
        <v>0</v>
      </c>
      <c r="D28" s="24">
        <f>IF($C$4="citu pasākumu izmaksas",IF('10a+c+n'!$Q28="C",'10a+c+n'!D28,0))</f>
        <v>0</v>
      </c>
      <c r="E28" s="46"/>
      <c r="F28" s="65"/>
      <c r="G28" s="119"/>
      <c r="H28" s="119">
        <f>IF($C$4="citu pasākumu izmaksas",IF('10a+c+n'!$Q28="C",'10a+c+n'!H28,0))</f>
        <v>0</v>
      </c>
      <c r="I28" s="119"/>
      <c r="J28" s="119"/>
      <c r="K28" s="120">
        <f>IF($C$4="citu pasākumu izmaksas",IF('10a+c+n'!$Q28="C",'10a+c+n'!K28,0))</f>
        <v>0</v>
      </c>
      <c r="L28" s="82">
        <f>IF($C$4="citu pasākumu izmaksas",IF('10a+c+n'!$Q28="C",'10a+c+n'!L28,0))</f>
        <v>0</v>
      </c>
      <c r="M28" s="119">
        <f>IF($C$4="citu pasākumu izmaksas",IF('10a+c+n'!$Q28="C",'10a+c+n'!M28,0))</f>
        <v>0</v>
      </c>
      <c r="N28" s="119">
        <f>IF($C$4="citu pasākumu izmaksas",IF('10a+c+n'!$Q28="C",'10a+c+n'!N28,0))</f>
        <v>0</v>
      </c>
      <c r="O28" s="119">
        <f>IF($C$4="citu pasākumu izmaksas",IF('10a+c+n'!$Q28="C",'10a+c+n'!O28,0))</f>
        <v>0</v>
      </c>
      <c r="P28" s="120">
        <f>IF($C$4="citu pasākumu izmaksas",IF('10a+c+n'!$Q28="C",'10a+c+n'!P28,0))</f>
        <v>0</v>
      </c>
    </row>
    <row r="29" spans="1:16" x14ac:dyDescent="0.2">
      <c r="A29" s="51">
        <f>IF(P29=0,0,IF(COUNTBLANK(P29)=1,0,COUNTA($P$14:P29)))</f>
        <v>0</v>
      </c>
      <c r="B29" s="24">
        <f>IF($C$4="citu pasākumu izmaksas",IF('10a+c+n'!$Q29="C",'10a+c+n'!B29,0))</f>
        <v>0</v>
      </c>
      <c r="C29" s="24">
        <f>IF($C$4="citu pasākumu izmaksas",IF('10a+c+n'!$Q29="C",'10a+c+n'!C29,0))</f>
        <v>0</v>
      </c>
      <c r="D29" s="24">
        <f>IF($C$4="citu pasākumu izmaksas",IF('10a+c+n'!$Q29="C",'10a+c+n'!D29,0))</f>
        <v>0</v>
      </c>
      <c r="E29" s="46"/>
      <c r="F29" s="65"/>
      <c r="G29" s="119"/>
      <c r="H29" s="119">
        <f>IF($C$4="citu pasākumu izmaksas",IF('10a+c+n'!$Q29="C",'10a+c+n'!H29,0))</f>
        <v>0</v>
      </c>
      <c r="I29" s="119"/>
      <c r="J29" s="119"/>
      <c r="K29" s="120">
        <f>IF($C$4="citu pasākumu izmaksas",IF('10a+c+n'!$Q29="C",'10a+c+n'!K29,0))</f>
        <v>0</v>
      </c>
      <c r="L29" s="82">
        <f>IF($C$4="citu pasākumu izmaksas",IF('10a+c+n'!$Q29="C",'10a+c+n'!L29,0))</f>
        <v>0</v>
      </c>
      <c r="M29" s="119">
        <f>IF($C$4="citu pasākumu izmaksas",IF('10a+c+n'!$Q29="C",'10a+c+n'!M29,0))</f>
        <v>0</v>
      </c>
      <c r="N29" s="119">
        <f>IF($C$4="citu pasākumu izmaksas",IF('10a+c+n'!$Q29="C",'10a+c+n'!N29,0))</f>
        <v>0</v>
      </c>
      <c r="O29" s="119">
        <f>IF($C$4="citu pasākumu izmaksas",IF('10a+c+n'!$Q29="C",'10a+c+n'!O29,0))</f>
        <v>0</v>
      </c>
      <c r="P29" s="120">
        <f>IF($C$4="citu pasākumu izmaksas",IF('10a+c+n'!$Q29="C",'10a+c+n'!P29,0))</f>
        <v>0</v>
      </c>
    </row>
    <row r="30" spans="1:16" x14ac:dyDescent="0.2">
      <c r="A30" s="51">
        <f>IF(P30=0,0,IF(COUNTBLANK(P30)=1,0,COUNTA($P$14:P30)))</f>
        <v>0</v>
      </c>
      <c r="B30" s="24">
        <f>IF($C$4="citu pasākumu izmaksas",IF('10a+c+n'!$Q30="C",'10a+c+n'!B30,0))</f>
        <v>0</v>
      </c>
      <c r="C30" s="24">
        <f>IF($C$4="citu pasākumu izmaksas",IF('10a+c+n'!$Q30="C",'10a+c+n'!C30,0))</f>
        <v>0</v>
      </c>
      <c r="D30" s="24">
        <f>IF($C$4="citu pasākumu izmaksas",IF('10a+c+n'!$Q30="C",'10a+c+n'!D30,0))</f>
        <v>0</v>
      </c>
      <c r="E30" s="46"/>
      <c r="F30" s="65"/>
      <c r="G30" s="119"/>
      <c r="H30" s="119">
        <f>IF($C$4="citu pasākumu izmaksas",IF('10a+c+n'!$Q30="C",'10a+c+n'!H30,0))</f>
        <v>0</v>
      </c>
      <c r="I30" s="119"/>
      <c r="J30" s="119"/>
      <c r="K30" s="120">
        <f>IF($C$4="citu pasākumu izmaksas",IF('10a+c+n'!$Q30="C",'10a+c+n'!K30,0))</f>
        <v>0</v>
      </c>
      <c r="L30" s="82">
        <f>IF($C$4="citu pasākumu izmaksas",IF('10a+c+n'!$Q30="C",'10a+c+n'!L30,0))</f>
        <v>0</v>
      </c>
      <c r="M30" s="119">
        <f>IF($C$4="citu pasākumu izmaksas",IF('10a+c+n'!$Q30="C",'10a+c+n'!M30,0))</f>
        <v>0</v>
      </c>
      <c r="N30" s="119">
        <f>IF($C$4="citu pasākumu izmaksas",IF('10a+c+n'!$Q30="C",'10a+c+n'!N30,0))</f>
        <v>0</v>
      </c>
      <c r="O30" s="119">
        <f>IF($C$4="citu pasākumu izmaksas",IF('10a+c+n'!$Q30="C",'10a+c+n'!O30,0))</f>
        <v>0</v>
      </c>
      <c r="P30" s="120">
        <f>IF($C$4="citu pasākumu izmaksas",IF('10a+c+n'!$Q30="C",'10a+c+n'!P30,0))</f>
        <v>0</v>
      </c>
    </row>
    <row r="31" spans="1:16" x14ac:dyDescent="0.2">
      <c r="A31" s="51">
        <f>IF(P31=0,0,IF(COUNTBLANK(P31)=1,0,COUNTA($P$14:P31)))</f>
        <v>0</v>
      </c>
      <c r="B31" s="24">
        <f>IF($C$4="citu pasākumu izmaksas",IF('10a+c+n'!$Q31="C",'10a+c+n'!B31,0))</f>
        <v>0</v>
      </c>
      <c r="C31" s="24">
        <f>IF($C$4="citu pasākumu izmaksas",IF('10a+c+n'!$Q31="C",'10a+c+n'!C31,0))</f>
        <v>0</v>
      </c>
      <c r="D31" s="24">
        <f>IF($C$4="citu pasākumu izmaksas",IF('10a+c+n'!$Q31="C",'10a+c+n'!D31,0))</f>
        <v>0</v>
      </c>
      <c r="E31" s="46"/>
      <c r="F31" s="65"/>
      <c r="G31" s="119"/>
      <c r="H31" s="119">
        <f>IF($C$4="citu pasākumu izmaksas",IF('10a+c+n'!$Q31="C",'10a+c+n'!H31,0))</f>
        <v>0</v>
      </c>
      <c r="I31" s="119"/>
      <c r="J31" s="119"/>
      <c r="K31" s="120">
        <f>IF($C$4="citu pasākumu izmaksas",IF('10a+c+n'!$Q31="C",'10a+c+n'!K31,0))</f>
        <v>0</v>
      </c>
      <c r="L31" s="82">
        <f>IF($C$4="citu pasākumu izmaksas",IF('10a+c+n'!$Q31="C",'10a+c+n'!L31,0))</f>
        <v>0</v>
      </c>
      <c r="M31" s="119">
        <f>IF($C$4="citu pasākumu izmaksas",IF('10a+c+n'!$Q31="C",'10a+c+n'!M31,0))</f>
        <v>0</v>
      </c>
      <c r="N31" s="119">
        <f>IF($C$4="citu pasākumu izmaksas",IF('10a+c+n'!$Q31="C",'10a+c+n'!N31,0))</f>
        <v>0</v>
      </c>
      <c r="O31" s="119">
        <f>IF($C$4="citu pasākumu izmaksas",IF('10a+c+n'!$Q31="C",'10a+c+n'!O31,0))</f>
        <v>0</v>
      </c>
      <c r="P31" s="120">
        <f>IF($C$4="citu pasākumu izmaksas",IF('10a+c+n'!$Q31="C",'10a+c+n'!P31,0))</f>
        <v>0</v>
      </c>
    </row>
    <row r="32" spans="1:16" x14ac:dyDescent="0.2">
      <c r="A32" s="51">
        <f>IF(P32=0,0,IF(COUNTBLANK(P32)=1,0,COUNTA($P$14:P32)))</f>
        <v>0</v>
      </c>
      <c r="B32" s="24">
        <f>IF($C$4="citu pasākumu izmaksas",IF('10a+c+n'!$Q32="C",'10a+c+n'!B32,0))</f>
        <v>0</v>
      </c>
      <c r="C32" s="24">
        <f>IF($C$4="citu pasākumu izmaksas",IF('10a+c+n'!$Q32="C",'10a+c+n'!C32,0))</f>
        <v>0</v>
      </c>
      <c r="D32" s="24">
        <f>IF($C$4="citu pasākumu izmaksas",IF('10a+c+n'!$Q32="C",'10a+c+n'!D32,0))</f>
        <v>0</v>
      </c>
      <c r="E32" s="46"/>
      <c r="F32" s="65"/>
      <c r="G32" s="119"/>
      <c r="H32" s="119">
        <f>IF($C$4="citu pasākumu izmaksas",IF('10a+c+n'!$Q32="C",'10a+c+n'!H32,0))</f>
        <v>0</v>
      </c>
      <c r="I32" s="119"/>
      <c r="J32" s="119"/>
      <c r="K32" s="120">
        <f>IF($C$4="citu pasākumu izmaksas",IF('10a+c+n'!$Q32="C",'10a+c+n'!K32,0))</f>
        <v>0</v>
      </c>
      <c r="L32" s="82">
        <f>IF($C$4="citu pasākumu izmaksas",IF('10a+c+n'!$Q32="C",'10a+c+n'!L32,0))</f>
        <v>0</v>
      </c>
      <c r="M32" s="119">
        <f>IF($C$4="citu pasākumu izmaksas",IF('10a+c+n'!$Q32="C",'10a+c+n'!M32,0))</f>
        <v>0</v>
      </c>
      <c r="N32" s="119">
        <f>IF($C$4="citu pasākumu izmaksas",IF('10a+c+n'!$Q32="C",'10a+c+n'!N32,0))</f>
        <v>0</v>
      </c>
      <c r="O32" s="119">
        <f>IF($C$4="citu pasākumu izmaksas",IF('10a+c+n'!$Q32="C",'10a+c+n'!O32,0))</f>
        <v>0</v>
      </c>
      <c r="P32" s="120">
        <f>IF($C$4="citu pasākumu izmaksas",IF('10a+c+n'!$Q32="C",'10a+c+n'!P32,0))</f>
        <v>0</v>
      </c>
    </row>
    <row r="33" spans="1:16" x14ac:dyDescent="0.2">
      <c r="A33" s="51">
        <f>IF(P33=0,0,IF(COUNTBLANK(P33)=1,0,COUNTA($P$14:P33)))</f>
        <v>0</v>
      </c>
      <c r="B33" s="24">
        <f>IF($C$4="citu pasākumu izmaksas",IF('10a+c+n'!$Q33="C",'10a+c+n'!B33,0))</f>
        <v>0</v>
      </c>
      <c r="C33" s="24">
        <f>IF($C$4="citu pasākumu izmaksas",IF('10a+c+n'!$Q33="C",'10a+c+n'!C33,0))</f>
        <v>0</v>
      </c>
      <c r="D33" s="24">
        <f>IF($C$4="citu pasākumu izmaksas",IF('10a+c+n'!$Q33="C",'10a+c+n'!D33,0))</f>
        <v>0</v>
      </c>
      <c r="E33" s="46"/>
      <c r="F33" s="65"/>
      <c r="G33" s="119"/>
      <c r="H33" s="119">
        <f>IF($C$4="citu pasākumu izmaksas",IF('10a+c+n'!$Q33="C",'10a+c+n'!H33,0))</f>
        <v>0</v>
      </c>
      <c r="I33" s="119"/>
      <c r="J33" s="119"/>
      <c r="K33" s="120">
        <f>IF($C$4="citu pasākumu izmaksas",IF('10a+c+n'!$Q33="C",'10a+c+n'!K33,0))</f>
        <v>0</v>
      </c>
      <c r="L33" s="82">
        <f>IF($C$4="citu pasākumu izmaksas",IF('10a+c+n'!$Q33="C",'10a+c+n'!L33,0))</f>
        <v>0</v>
      </c>
      <c r="M33" s="119">
        <f>IF($C$4="citu pasākumu izmaksas",IF('10a+c+n'!$Q33="C",'10a+c+n'!M33,0))</f>
        <v>0</v>
      </c>
      <c r="N33" s="119">
        <f>IF($C$4="citu pasākumu izmaksas",IF('10a+c+n'!$Q33="C",'10a+c+n'!N33,0))</f>
        <v>0</v>
      </c>
      <c r="O33" s="119">
        <f>IF($C$4="citu pasākumu izmaksas",IF('10a+c+n'!$Q33="C",'10a+c+n'!O33,0))</f>
        <v>0</v>
      </c>
      <c r="P33" s="120">
        <f>IF($C$4="citu pasākumu izmaksas",IF('10a+c+n'!$Q33="C",'10a+c+n'!P33,0))</f>
        <v>0</v>
      </c>
    </row>
    <row r="34" spans="1:16" x14ac:dyDescent="0.2">
      <c r="A34" s="51">
        <f>IF(P34=0,0,IF(COUNTBLANK(P34)=1,0,COUNTA($P$14:P34)))</f>
        <v>0</v>
      </c>
      <c r="B34" s="24">
        <f>IF($C$4="citu pasākumu izmaksas",IF('10a+c+n'!$Q34="C",'10a+c+n'!B34,0))</f>
        <v>0</v>
      </c>
      <c r="C34" s="24">
        <f>IF($C$4="citu pasākumu izmaksas",IF('10a+c+n'!$Q34="C",'10a+c+n'!C34,0))</f>
        <v>0</v>
      </c>
      <c r="D34" s="24">
        <f>IF($C$4="citu pasākumu izmaksas",IF('10a+c+n'!$Q34="C",'10a+c+n'!D34,0))</f>
        <v>0</v>
      </c>
      <c r="E34" s="46"/>
      <c r="F34" s="65"/>
      <c r="G34" s="119"/>
      <c r="H34" s="119">
        <f>IF($C$4="citu pasākumu izmaksas",IF('10a+c+n'!$Q34="C",'10a+c+n'!H34,0))</f>
        <v>0</v>
      </c>
      <c r="I34" s="119"/>
      <c r="J34" s="119"/>
      <c r="K34" s="120">
        <f>IF($C$4="citu pasākumu izmaksas",IF('10a+c+n'!$Q34="C",'10a+c+n'!K34,0))</f>
        <v>0</v>
      </c>
      <c r="L34" s="82">
        <f>IF($C$4="citu pasākumu izmaksas",IF('10a+c+n'!$Q34="C",'10a+c+n'!L34,0))</f>
        <v>0</v>
      </c>
      <c r="M34" s="119">
        <f>IF($C$4="citu pasākumu izmaksas",IF('10a+c+n'!$Q34="C",'10a+c+n'!M34,0))</f>
        <v>0</v>
      </c>
      <c r="N34" s="119">
        <f>IF($C$4="citu pasākumu izmaksas",IF('10a+c+n'!$Q34="C",'10a+c+n'!N34,0))</f>
        <v>0</v>
      </c>
      <c r="O34" s="119">
        <f>IF($C$4="citu pasākumu izmaksas",IF('10a+c+n'!$Q34="C",'10a+c+n'!O34,0))</f>
        <v>0</v>
      </c>
      <c r="P34" s="120">
        <f>IF($C$4="citu pasākumu izmaksas",IF('10a+c+n'!$Q34="C",'10a+c+n'!P34,0))</f>
        <v>0</v>
      </c>
    </row>
    <row r="35" spans="1:16" x14ac:dyDescent="0.2">
      <c r="A35" s="51">
        <f>IF(P35=0,0,IF(COUNTBLANK(P35)=1,0,COUNTA($P$14:P35)))</f>
        <v>0</v>
      </c>
      <c r="B35" s="24">
        <f>IF($C$4="citu pasākumu izmaksas",IF('10a+c+n'!$Q35="C",'10a+c+n'!B35,0))</f>
        <v>0</v>
      </c>
      <c r="C35" s="24">
        <f>IF($C$4="citu pasākumu izmaksas",IF('10a+c+n'!$Q35="C",'10a+c+n'!C35,0))</f>
        <v>0</v>
      </c>
      <c r="D35" s="24">
        <f>IF($C$4="citu pasākumu izmaksas",IF('10a+c+n'!$Q35="C",'10a+c+n'!D35,0))</f>
        <v>0</v>
      </c>
      <c r="E35" s="46"/>
      <c r="F35" s="65"/>
      <c r="G35" s="119"/>
      <c r="H35" s="119">
        <f>IF($C$4="citu pasākumu izmaksas",IF('10a+c+n'!$Q35="C",'10a+c+n'!H35,0))</f>
        <v>0</v>
      </c>
      <c r="I35" s="119"/>
      <c r="J35" s="119"/>
      <c r="K35" s="120">
        <f>IF($C$4="citu pasākumu izmaksas",IF('10a+c+n'!$Q35="C",'10a+c+n'!K35,0))</f>
        <v>0</v>
      </c>
      <c r="L35" s="82">
        <f>IF($C$4="citu pasākumu izmaksas",IF('10a+c+n'!$Q35="C",'10a+c+n'!L35,0))</f>
        <v>0</v>
      </c>
      <c r="M35" s="119">
        <f>IF($C$4="citu pasākumu izmaksas",IF('10a+c+n'!$Q35="C",'10a+c+n'!M35,0))</f>
        <v>0</v>
      </c>
      <c r="N35" s="119">
        <f>IF($C$4="citu pasākumu izmaksas",IF('10a+c+n'!$Q35="C",'10a+c+n'!N35,0))</f>
        <v>0</v>
      </c>
      <c r="O35" s="119">
        <f>IF($C$4="citu pasākumu izmaksas",IF('10a+c+n'!$Q35="C",'10a+c+n'!O35,0))</f>
        <v>0</v>
      </c>
      <c r="P35" s="120">
        <f>IF($C$4="citu pasākumu izmaksas",IF('10a+c+n'!$Q35="C",'10a+c+n'!P35,0))</f>
        <v>0</v>
      </c>
    </row>
    <row r="36" spans="1:16" x14ac:dyDescent="0.2">
      <c r="A36" s="51">
        <f>IF(P36=0,0,IF(COUNTBLANK(P36)=1,0,COUNTA($P$14:P36)))</f>
        <v>0</v>
      </c>
      <c r="B36" s="24">
        <f>IF($C$4="citu pasākumu izmaksas",IF('10a+c+n'!$Q36="C",'10a+c+n'!B36,0))</f>
        <v>0</v>
      </c>
      <c r="C36" s="24">
        <f>IF($C$4="citu pasākumu izmaksas",IF('10a+c+n'!$Q36="C",'10a+c+n'!C36,0))</f>
        <v>0</v>
      </c>
      <c r="D36" s="24">
        <f>IF($C$4="citu pasākumu izmaksas",IF('10a+c+n'!$Q36="C",'10a+c+n'!D36,0))</f>
        <v>0</v>
      </c>
      <c r="E36" s="46"/>
      <c r="F36" s="65"/>
      <c r="G36" s="119"/>
      <c r="H36" s="119">
        <f>IF($C$4="citu pasākumu izmaksas",IF('10a+c+n'!$Q36="C",'10a+c+n'!H36,0))</f>
        <v>0</v>
      </c>
      <c r="I36" s="119"/>
      <c r="J36" s="119"/>
      <c r="K36" s="120">
        <f>IF($C$4="citu pasākumu izmaksas",IF('10a+c+n'!$Q36="C",'10a+c+n'!K36,0))</f>
        <v>0</v>
      </c>
      <c r="L36" s="82">
        <f>IF($C$4="citu pasākumu izmaksas",IF('10a+c+n'!$Q36="C",'10a+c+n'!L36,0))</f>
        <v>0</v>
      </c>
      <c r="M36" s="119">
        <f>IF($C$4="citu pasākumu izmaksas",IF('10a+c+n'!$Q36="C",'10a+c+n'!M36,0))</f>
        <v>0</v>
      </c>
      <c r="N36" s="119">
        <f>IF($C$4="citu pasākumu izmaksas",IF('10a+c+n'!$Q36="C",'10a+c+n'!N36,0))</f>
        <v>0</v>
      </c>
      <c r="O36" s="119">
        <f>IF($C$4="citu pasākumu izmaksas",IF('10a+c+n'!$Q36="C",'10a+c+n'!O36,0))</f>
        <v>0</v>
      </c>
      <c r="P36" s="120">
        <f>IF($C$4="citu pasākumu izmaksas",IF('10a+c+n'!$Q36="C",'10a+c+n'!P36,0))</f>
        <v>0</v>
      </c>
    </row>
    <row r="37" spans="1:16" x14ac:dyDescent="0.2">
      <c r="A37" s="51">
        <f>IF(P37=0,0,IF(COUNTBLANK(P37)=1,0,COUNTA($P$14:P37)))</f>
        <v>0</v>
      </c>
      <c r="B37" s="24">
        <f>IF($C$4="citu pasākumu izmaksas",IF('10a+c+n'!$Q37="C",'10a+c+n'!B37,0))</f>
        <v>0</v>
      </c>
      <c r="C37" s="24">
        <f>IF($C$4="citu pasākumu izmaksas",IF('10a+c+n'!$Q37="C",'10a+c+n'!C37,0))</f>
        <v>0</v>
      </c>
      <c r="D37" s="24">
        <f>IF($C$4="citu pasākumu izmaksas",IF('10a+c+n'!$Q37="C",'10a+c+n'!D37,0))</f>
        <v>0</v>
      </c>
      <c r="E37" s="46"/>
      <c r="F37" s="65"/>
      <c r="G37" s="119"/>
      <c r="H37" s="119">
        <f>IF($C$4="citu pasākumu izmaksas",IF('10a+c+n'!$Q37="C",'10a+c+n'!H37,0))</f>
        <v>0</v>
      </c>
      <c r="I37" s="119"/>
      <c r="J37" s="119"/>
      <c r="K37" s="120">
        <f>IF($C$4="citu pasākumu izmaksas",IF('10a+c+n'!$Q37="C",'10a+c+n'!K37,0))</f>
        <v>0</v>
      </c>
      <c r="L37" s="82">
        <f>IF($C$4="citu pasākumu izmaksas",IF('10a+c+n'!$Q37="C",'10a+c+n'!L37,0))</f>
        <v>0</v>
      </c>
      <c r="M37" s="119">
        <f>IF($C$4="citu pasākumu izmaksas",IF('10a+c+n'!$Q37="C",'10a+c+n'!M37,0))</f>
        <v>0</v>
      </c>
      <c r="N37" s="119">
        <f>IF($C$4="citu pasākumu izmaksas",IF('10a+c+n'!$Q37="C",'10a+c+n'!N37,0))</f>
        <v>0</v>
      </c>
      <c r="O37" s="119">
        <f>IF($C$4="citu pasākumu izmaksas",IF('10a+c+n'!$Q37="C",'10a+c+n'!O37,0))</f>
        <v>0</v>
      </c>
      <c r="P37" s="120">
        <f>IF($C$4="citu pasākumu izmaksas",IF('10a+c+n'!$Q37="C",'10a+c+n'!P37,0))</f>
        <v>0</v>
      </c>
    </row>
    <row r="38" spans="1:16" x14ac:dyDescent="0.2">
      <c r="A38" s="51">
        <f>IF(P38=0,0,IF(COUNTBLANK(P38)=1,0,COUNTA($P$14:P38)))</f>
        <v>0</v>
      </c>
      <c r="B38" s="24">
        <f>IF($C$4="citu pasākumu izmaksas",IF('10a+c+n'!$Q38="C",'10a+c+n'!B38,0))</f>
        <v>0</v>
      </c>
      <c r="C38" s="24">
        <f>IF($C$4="citu pasākumu izmaksas",IF('10a+c+n'!$Q38="C",'10a+c+n'!C38,0))</f>
        <v>0</v>
      </c>
      <c r="D38" s="24">
        <f>IF($C$4="citu pasākumu izmaksas",IF('10a+c+n'!$Q38="C",'10a+c+n'!D38,0))</f>
        <v>0</v>
      </c>
      <c r="E38" s="46"/>
      <c r="F38" s="65"/>
      <c r="G38" s="119"/>
      <c r="H38" s="119">
        <f>IF($C$4="citu pasākumu izmaksas",IF('10a+c+n'!$Q38="C",'10a+c+n'!H38,0))</f>
        <v>0</v>
      </c>
      <c r="I38" s="119"/>
      <c r="J38" s="119"/>
      <c r="K38" s="120">
        <f>IF($C$4="citu pasākumu izmaksas",IF('10a+c+n'!$Q38="C",'10a+c+n'!K38,0))</f>
        <v>0</v>
      </c>
      <c r="L38" s="82">
        <f>IF($C$4="citu pasākumu izmaksas",IF('10a+c+n'!$Q38="C",'10a+c+n'!L38,0))</f>
        <v>0</v>
      </c>
      <c r="M38" s="119">
        <f>IF($C$4="citu pasākumu izmaksas",IF('10a+c+n'!$Q38="C",'10a+c+n'!M38,0))</f>
        <v>0</v>
      </c>
      <c r="N38" s="119">
        <f>IF($C$4="citu pasākumu izmaksas",IF('10a+c+n'!$Q38="C",'10a+c+n'!N38,0))</f>
        <v>0</v>
      </c>
      <c r="O38" s="119">
        <f>IF($C$4="citu pasākumu izmaksas",IF('10a+c+n'!$Q38="C",'10a+c+n'!O38,0))</f>
        <v>0</v>
      </c>
      <c r="P38" s="120">
        <f>IF($C$4="citu pasākumu izmaksas",IF('10a+c+n'!$Q38="C",'10a+c+n'!P38,0))</f>
        <v>0</v>
      </c>
    </row>
    <row r="39" spans="1:16" x14ac:dyDescent="0.2">
      <c r="A39" s="51">
        <f>IF(P39=0,0,IF(COUNTBLANK(P39)=1,0,COUNTA($P$14:P39)))</f>
        <v>0</v>
      </c>
      <c r="B39" s="24">
        <f>IF($C$4="citu pasākumu izmaksas",IF('10a+c+n'!$Q39="C",'10a+c+n'!B39,0))</f>
        <v>0</v>
      </c>
      <c r="C39" s="24">
        <f>IF($C$4="citu pasākumu izmaksas",IF('10a+c+n'!$Q39="C",'10a+c+n'!C39,0))</f>
        <v>0</v>
      </c>
      <c r="D39" s="24">
        <f>IF($C$4="citu pasākumu izmaksas",IF('10a+c+n'!$Q39="C",'10a+c+n'!D39,0))</f>
        <v>0</v>
      </c>
      <c r="E39" s="46"/>
      <c r="F39" s="65"/>
      <c r="G39" s="119"/>
      <c r="H39" s="119">
        <f>IF($C$4="citu pasākumu izmaksas",IF('10a+c+n'!$Q39="C",'10a+c+n'!H39,0))</f>
        <v>0</v>
      </c>
      <c r="I39" s="119"/>
      <c r="J39" s="119"/>
      <c r="K39" s="120">
        <f>IF($C$4="citu pasākumu izmaksas",IF('10a+c+n'!$Q39="C",'10a+c+n'!K39,0))</f>
        <v>0</v>
      </c>
      <c r="L39" s="82">
        <f>IF($C$4="citu pasākumu izmaksas",IF('10a+c+n'!$Q39="C",'10a+c+n'!L39,0))</f>
        <v>0</v>
      </c>
      <c r="M39" s="119">
        <f>IF($C$4="citu pasākumu izmaksas",IF('10a+c+n'!$Q39="C",'10a+c+n'!M39,0))</f>
        <v>0</v>
      </c>
      <c r="N39" s="119">
        <f>IF($C$4="citu pasākumu izmaksas",IF('10a+c+n'!$Q39="C",'10a+c+n'!N39,0))</f>
        <v>0</v>
      </c>
      <c r="O39" s="119">
        <f>IF($C$4="citu pasākumu izmaksas",IF('10a+c+n'!$Q39="C",'10a+c+n'!O39,0))</f>
        <v>0</v>
      </c>
      <c r="P39" s="120">
        <f>IF($C$4="citu pasākumu izmaksas",IF('10a+c+n'!$Q39="C",'10a+c+n'!P39,0))</f>
        <v>0</v>
      </c>
    </row>
    <row r="40" spans="1:16" x14ac:dyDescent="0.2">
      <c r="A40" s="51">
        <f>IF(P40=0,0,IF(COUNTBLANK(P40)=1,0,COUNTA($P$14:P40)))</f>
        <v>0</v>
      </c>
      <c r="B40" s="24">
        <f>IF($C$4="citu pasākumu izmaksas",IF('10a+c+n'!$Q40="C",'10a+c+n'!B40,0))</f>
        <v>0</v>
      </c>
      <c r="C40" s="24">
        <f>IF($C$4="citu pasākumu izmaksas",IF('10a+c+n'!$Q40="C",'10a+c+n'!C40,0))</f>
        <v>0</v>
      </c>
      <c r="D40" s="24">
        <f>IF($C$4="citu pasākumu izmaksas",IF('10a+c+n'!$Q40="C",'10a+c+n'!D40,0))</f>
        <v>0</v>
      </c>
      <c r="E40" s="46"/>
      <c r="F40" s="65"/>
      <c r="G40" s="119"/>
      <c r="H40" s="119">
        <f>IF($C$4="citu pasākumu izmaksas",IF('10a+c+n'!$Q40="C",'10a+c+n'!H40,0))</f>
        <v>0</v>
      </c>
      <c r="I40" s="119"/>
      <c r="J40" s="119"/>
      <c r="K40" s="120">
        <f>IF($C$4="citu pasākumu izmaksas",IF('10a+c+n'!$Q40="C",'10a+c+n'!K40,0))</f>
        <v>0</v>
      </c>
      <c r="L40" s="82">
        <f>IF($C$4="citu pasākumu izmaksas",IF('10a+c+n'!$Q40="C",'10a+c+n'!L40,0))</f>
        <v>0</v>
      </c>
      <c r="M40" s="119">
        <f>IF($C$4="citu pasākumu izmaksas",IF('10a+c+n'!$Q40="C",'10a+c+n'!M40,0))</f>
        <v>0</v>
      </c>
      <c r="N40" s="119">
        <f>IF($C$4="citu pasākumu izmaksas",IF('10a+c+n'!$Q40="C",'10a+c+n'!N40,0))</f>
        <v>0</v>
      </c>
      <c r="O40" s="119">
        <f>IF($C$4="citu pasākumu izmaksas",IF('10a+c+n'!$Q40="C",'10a+c+n'!O40,0))</f>
        <v>0</v>
      </c>
      <c r="P40" s="120">
        <f>IF($C$4="citu pasākumu izmaksas",IF('10a+c+n'!$Q40="C",'10a+c+n'!P40,0))</f>
        <v>0</v>
      </c>
    </row>
    <row r="41" spans="1:16" x14ac:dyDescent="0.2">
      <c r="A41" s="51">
        <f>IF(P41=0,0,IF(COUNTBLANK(P41)=1,0,COUNTA($P$14:P41)))</f>
        <v>0</v>
      </c>
      <c r="B41" s="24">
        <f>IF($C$4="citu pasākumu izmaksas",IF('10a+c+n'!$Q41="C",'10a+c+n'!B41,0))</f>
        <v>0</v>
      </c>
      <c r="C41" s="24">
        <f>IF($C$4="citu pasākumu izmaksas",IF('10a+c+n'!$Q41="C",'10a+c+n'!C41,0))</f>
        <v>0</v>
      </c>
      <c r="D41" s="24">
        <f>IF($C$4="citu pasākumu izmaksas",IF('10a+c+n'!$Q41="C",'10a+c+n'!D41,0))</f>
        <v>0</v>
      </c>
      <c r="E41" s="46"/>
      <c r="F41" s="65"/>
      <c r="G41" s="119"/>
      <c r="H41" s="119">
        <f>IF($C$4="citu pasākumu izmaksas",IF('10a+c+n'!$Q41="C",'10a+c+n'!H41,0))</f>
        <v>0</v>
      </c>
      <c r="I41" s="119"/>
      <c r="J41" s="119"/>
      <c r="K41" s="120">
        <f>IF($C$4="citu pasākumu izmaksas",IF('10a+c+n'!$Q41="C",'10a+c+n'!K41,0))</f>
        <v>0</v>
      </c>
      <c r="L41" s="82">
        <f>IF($C$4="citu pasākumu izmaksas",IF('10a+c+n'!$Q41="C",'10a+c+n'!L41,0))</f>
        <v>0</v>
      </c>
      <c r="M41" s="119">
        <f>IF($C$4="citu pasākumu izmaksas",IF('10a+c+n'!$Q41="C",'10a+c+n'!M41,0))</f>
        <v>0</v>
      </c>
      <c r="N41" s="119">
        <f>IF($C$4="citu pasākumu izmaksas",IF('10a+c+n'!$Q41="C",'10a+c+n'!N41,0))</f>
        <v>0</v>
      </c>
      <c r="O41" s="119">
        <f>IF($C$4="citu pasākumu izmaksas",IF('10a+c+n'!$Q41="C",'10a+c+n'!O41,0))</f>
        <v>0</v>
      </c>
      <c r="P41" s="120">
        <f>IF($C$4="citu pasākumu izmaksas",IF('10a+c+n'!$Q41="C",'10a+c+n'!P41,0))</f>
        <v>0</v>
      </c>
    </row>
    <row r="42" spans="1:16" x14ac:dyDescent="0.2">
      <c r="A42" s="51">
        <f>IF(P42=0,0,IF(COUNTBLANK(P42)=1,0,COUNTA($P$14:P42)))</f>
        <v>0</v>
      </c>
      <c r="B42" s="24">
        <f>IF($C$4="citu pasākumu izmaksas",IF('10a+c+n'!$Q42="C",'10a+c+n'!B42,0))</f>
        <v>0</v>
      </c>
      <c r="C42" s="24">
        <f>IF($C$4="citu pasākumu izmaksas",IF('10a+c+n'!$Q42="C",'10a+c+n'!C42,0))</f>
        <v>0</v>
      </c>
      <c r="D42" s="24">
        <f>IF($C$4="citu pasākumu izmaksas",IF('10a+c+n'!$Q42="C",'10a+c+n'!D42,0))</f>
        <v>0</v>
      </c>
      <c r="E42" s="46"/>
      <c r="F42" s="65"/>
      <c r="G42" s="119"/>
      <c r="H42" s="119">
        <f>IF($C$4="citu pasākumu izmaksas",IF('10a+c+n'!$Q42="C",'10a+c+n'!H42,0))</f>
        <v>0</v>
      </c>
      <c r="I42" s="119"/>
      <c r="J42" s="119"/>
      <c r="K42" s="120">
        <f>IF($C$4="citu pasākumu izmaksas",IF('10a+c+n'!$Q42="C",'10a+c+n'!K42,0))</f>
        <v>0</v>
      </c>
      <c r="L42" s="82">
        <f>IF($C$4="citu pasākumu izmaksas",IF('10a+c+n'!$Q42="C",'10a+c+n'!L42,0))</f>
        <v>0</v>
      </c>
      <c r="M42" s="119">
        <f>IF($C$4="citu pasākumu izmaksas",IF('10a+c+n'!$Q42="C",'10a+c+n'!M42,0))</f>
        <v>0</v>
      </c>
      <c r="N42" s="119">
        <f>IF($C$4="citu pasākumu izmaksas",IF('10a+c+n'!$Q42="C",'10a+c+n'!N42,0))</f>
        <v>0</v>
      </c>
      <c r="O42" s="119">
        <f>IF($C$4="citu pasākumu izmaksas",IF('10a+c+n'!$Q42="C",'10a+c+n'!O42,0))</f>
        <v>0</v>
      </c>
      <c r="P42" s="120">
        <f>IF($C$4="citu pasākumu izmaksas",IF('10a+c+n'!$Q42="C",'10a+c+n'!P42,0))</f>
        <v>0</v>
      </c>
    </row>
    <row r="43" spans="1:16" x14ac:dyDescent="0.2">
      <c r="A43" s="51">
        <f>IF(P43=0,0,IF(COUNTBLANK(P43)=1,0,COUNTA($P$14:P43)))</f>
        <v>0</v>
      </c>
      <c r="B43" s="24">
        <f>IF($C$4="citu pasākumu izmaksas",IF('10a+c+n'!$Q43="C",'10a+c+n'!B43,0))</f>
        <v>0</v>
      </c>
      <c r="C43" s="24">
        <f>IF($C$4="citu pasākumu izmaksas",IF('10a+c+n'!$Q43="C",'10a+c+n'!C43,0))</f>
        <v>0</v>
      </c>
      <c r="D43" s="24">
        <f>IF($C$4="citu pasākumu izmaksas",IF('10a+c+n'!$Q43="C",'10a+c+n'!D43,0))</f>
        <v>0</v>
      </c>
      <c r="E43" s="46"/>
      <c r="F43" s="65"/>
      <c r="G43" s="119"/>
      <c r="H43" s="119">
        <f>IF($C$4="citu pasākumu izmaksas",IF('10a+c+n'!$Q43="C",'10a+c+n'!H43,0))</f>
        <v>0</v>
      </c>
      <c r="I43" s="119"/>
      <c r="J43" s="119"/>
      <c r="K43" s="120">
        <f>IF($C$4="citu pasākumu izmaksas",IF('10a+c+n'!$Q43="C",'10a+c+n'!K43,0))</f>
        <v>0</v>
      </c>
      <c r="L43" s="82">
        <f>IF($C$4="citu pasākumu izmaksas",IF('10a+c+n'!$Q43="C",'10a+c+n'!L43,0))</f>
        <v>0</v>
      </c>
      <c r="M43" s="119">
        <f>IF($C$4="citu pasākumu izmaksas",IF('10a+c+n'!$Q43="C",'10a+c+n'!M43,0))</f>
        <v>0</v>
      </c>
      <c r="N43" s="119">
        <f>IF($C$4="citu pasākumu izmaksas",IF('10a+c+n'!$Q43="C",'10a+c+n'!N43,0))</f>
        <v>0</v>
      </c>
      <c r="O43" s="119">
        <f>IF($C$4="citu pasākumu izmaksas",IF('10a+c+n'!$Q43="C",'10a+c+n'!O43,0))</f>
        <v>0</v>
      </c>
      <c r="P43" s="120">
        <f>IF($C$4="citu pasākumu izmaksas",IF('10a+c+n'!$Q43="C",'10a+c+n'!P43,0))</f>
        <v>0</v>
      </c>
    </row>
    <row r="44" spans="1:16" x14ac:dyDescent="0.2">
      <c r="A44" s="51">
        <f>IF(P44=0,0,IF(COUNTBLANK(P44)=1,0,COUNTA($P$14:P44)))</f>
        <v>0</v>
      </c>
      <c r="B44" s="24">
        <f>IF($C$4="citu pasākumu izmaksas",IF('10a+c+n'!$Q44="C",'10a+c+n'!B44,0))</f>
        <v>0</v>
      </c>
      <c r="C44" s="24">
        <f>IF($C$4="citu pasākumu izmaksas",IF('10a+c+n'!$Q44="C",'10a+c+n'!C44,0))</f>
        <v>0</v>
      </c>
      <c r="D44" s="24">
        <f>IF($C$4="citu pasākumu izmaksas",IF('10a+c+n'!$Q44="C",'10a+c+n'!D44,0))</f>
        <v>0</v>
      </c>
      <c r="E44" s="46"/>
      <c r="F44" s="65"/>
      <c r="G44" s="119"/>
      <c r="H44" s="119">
        <f>IF($C$4="citu pasākumu izmaksas",IF('10a+c+n'!$Q44="C",'10a+c+n'!H44,0))</f>
        <v>0</v>
      </c>
      <c r="I44" s="119"/>
      <c r="J44" s="119"/>
      <c r="K44" s="120">
        <f>IF($C$4="citu pasākumu izmaksas",IF('10a+c+n'!$Q44="C",'10a+c+n'!K44,0))</f>
        <v>0</v>
      </c>
      <c r="L44" s="82">
        <f>IF($C$4="citu pasākumu izmaksas",IF('10a+c+n'!$Q44="C",'10a+c+n'!L44,0))</f>
        <v>0</v>
      </c>
      <c r="M44" s="119">
        <f>IF($C$4="citu pasākumu izmaksas",IF('10a+c+n'!$Q44="C",'10a+c+n'!M44,0))</f>
        <v>0</v>
      </c>
      <c r="N44" s="119">
        <f>IF($C$4="citu pasākumu izmaksas",IF('10a+c+n'!$Q44="C",'10a+c+n'!N44,0))</f>
        <v>0</v>
      </c>
      <c r="O44" s="119">
        <f>IF($C$4="citu pasākumu izmaksas",IF('10a+c+n'!$Q44="C",'10a+c+n'!O44,0))</f>
        <v>0</v>
      </c>
      <c r="P44" s="120">
        <f>IF($C$4="citu pasākumu izmaksas",IF('10a+c+n'!$Q44="C",'10a+c+n'!P44,0))</f>
        <v>0</v>
      </c>
    </row>
    <row r="45" spans="1:16" x14ac:dyDescent="0.2">
      <c r="A45" s="51">
        <f>IF(P45=0,0,IF(COUNTBLANK(P45)=1,0,COUNTA($P$14:P45)))</f>
        <v>0</v>
      </c>
      <c r="B45" s="24">
        <f>IF($C$4="citu pasākumu izmaksas",IF('10a+c+n'!$Q45="C",'10a+c+n'!B45,0))</f>
        <v>0</v>
      </c>
      <c r="C45" s="24">
        <f>IF($C$4="citu pasākumu izmaksas",IF('10a+c+n'!$Q45="C",'10a+c+n'!C45,0))</f>
        <v>0</v>
      </c>
      <c r="D45" s="24">
        <f>IF($C$4="citu pasākumu izmaksas",IF('10a+c+n'!$Q45="C",'10a+c+n'!D45,0))</f>
        <v>0</v>
      </c>
      <c r="E45" s="46"/>
      <c r="F45" s="65"/>
      <c r="G45" s="119"/>
      <c r="H45" s="119">
        <f>IF($C$4="citu pasākumu izmaksas",IF('10a+c+n'!$Q45="C",'10a+c+n'!H45,0))</f>
        <v>0</v>
      </c>
      <c r="I45" s="119"/>
      <c r="J45" s="119"/>
      <c r="K45" s="120">
        <f>IF($C$4="citu pasākumu izmaksas",IF('10a+c+n'!$Q45="C",'10a+c+n'!K45,0))</f>
        <v>0</v>
      </c>
      <c r="L45" s="82">
        <f>IF($C$4="citu pasākumu izmaksas",IF('10a+c+n'!$Q45="C",'10a+c+n'!L45,0))</f>
        <v>0</v>
      </c>
      <c r="M45" s="119">
        <f>IF($C$4="citu pasākumu izmaksas",IF('10a+c+n'!$Q45="C",'10a+c+n'!M45,0))</f>
        <v>0</v>
      </c>
      <c r="N45" s="119">
        <f>IF($C$4="citu pasākumu izmaksas",IF('10a+c+n'!$Q45="C",'10a+c+n'!N45,0))</f>
        <v>0</v>
      </c>
      <c r="O45" s="119">
        <f>IF($C$4="citu pasākumu izmaksas",IF('10a+c+n'!$Q45="C",'10a+c+n'!O45,0))</f>
        <v>0</v>
      </c>
      <c r="P45" s="120">
        <f>IF($C$4="citu pasākumu izmaksas",IF('10a+c+n'!$Q45="C",'10a+c+n'!P45,0))</f>
        <v>0</v>
      </c>
    </row>
    <row r="46" spans="1:16" x14ac:dyDescent="0.2">
      <c r="A46" s="51">
        <f>IF(P46=0,0,IF(COUNTBLANK(P46)=1,0,COUNTA($P$14:P46)))</f>
        <v>0</v>
      </c>
      <c r="B46" s="24">
        <f>IF($C$4="citu pasākumu izmaksas",IF('10a+c+n'!$Q46="C",'10a+c+n'!B46,0))</f>
        <v>0</v>
      </c>
      <c r="C46" s="24">
        <f>IF($C$4="citu pasākumu izmaksas",IF('10a+c+n'!$Q46="C",'10a+c+n'!C46,0))</f>
        <v>0</v>
      </c>
      <c r="D46" s="24">
        <f>IF($C$4="citu pasākumu izmaksas",IF('10a+c+n'!$Q46="C",'10a+c+n'!D46,0))</f>
        <v>0</v>
      </c>
      <c r="E46" s="46"/>
      <c r="F46" s="65"/>
      <c r="G46" s="119"/>
      <c r="H46" s="119">
        <f>IF($C$4="citu pasākumu izmaksas",IF('10a+c+n'!$Q46="C",'10a+c+n'!H46,0))</f>
        <v>0</v>
      </c>
      <c r="I46" s="119"/>
      <c r="J46" s="119"/>
      <c r="K46" s="120">
        <f>IF($C$4="citu pasākumu izmaksas",IF('10a+c+n'!$Q46="C",'10a+c+n'!K46,0))</f>
        <v>0</v>
      </c>
      <c r="L46" s="82">
        <f>IF($C$4="citu pasākumu izmaksas",IF('10a+c+n'!$Q46="C",'10a+c+n'!L46,0))</f>
        <v>0</v>
      </c>
      <c r="M46" s="119">
        <f>IF($C$4="citu pasākumu izmaksas",IF('10a+c+n'!$Q46="C",'10a+c+n'!M46,0))</f>
        <v>0</v>
      </c>
      <c r="N46" s="119">
        <f>IF($C$4="citu pasākumu izmaksas",IF('10a+c+n'!$Q46="C",'10a+c+n'!N46,0))</f>
        <v>0</v>
      </c>
      <c r="O46" s="119">
        <f>IF($C$4="citu pasākumu izmaksas",IF('10a+c+n'!$Q46="C",'10a+c+n'!O46,0))</f>
        <v>0</v>
      </c>
      <c r="P46" s="120">
        <f>IF($C$4="citu pasākumu izmaksas",IF('10a+c+n'!$Q46="C",'10a+c+n'!P46,0))</f>
        <v>0</v>
      </c>
    </row>
    <row r="47" spans="1:16" x14ac:dyDescent="0.2">
      <c r="A47" s="51">
        <f>IF(P47=0,0,IF(COUNTBLANK(P47)=1,0,COUNTA($P$14:P47)))</f>
        <v>0</v>
      </c>
      <c r="B47" s="24">
        <f>IF($C$4="citu pasākumu izmaksas",IF('10a+c+n'!$Q47="C",'10a+c+n'!B47,0))</f>
        <v>0</v>
      </c>
      <c r="C47" s="24">
        <f>IF($C$4="citu pasākumu izmaksas",IF('10a+c+n'!$Q47="C",'10a+c+n'!C47,0))</f>
        <v>0</v>
      </c>
      <c r="D47" s="24">
        <f>IF($C$4="citu pasākumu izmaksas",IF('10a+c+n'!$Q47="C",'10a+c+n'!D47,0))</f>
        <v>0</v>
      </c>
      <c r="E47" s="46"/>
      <c r="F47" s="65"/>
      <c r="G47" s="119"/>
      <c r="H47" s="119">
        <f>IF($C$4="citu pasākumu izmaksas",IF('10a+c+n'!$Q47="C",'10a+c+n'!H47,0))</f>
        <v>0</v>
      </c>
      <c r="I47" s="119"/>
      <c r="J47" s="119"/>
      <c r="K47" s="120">
        <f>IF($C$4="citu pasākumu izmaksas",IF('10a+c+n'!$Q47="C",'10a+c+n'!K47,0))</f>
        <v>0</v>
      </c>
      <c r="L47" s="82">
        <f>IF($C$4="citu pasākumu izmaksas",IF('10a+c+n'!$Q47="C",'10a+c+n'!L47,0))</f>
        <v>0</v>
      </c>
      <c r="M47" s="119">
        <f>IF($C$4="citu pasākumu izmaksas",IF('10a+c+n'!$Q47="C",'10a+c+n'!M47,0))</f>
        <v>0</v>
      </c>
      <c r="N47" s="119">
        <f>IF($C$4="citu pasākumu izmaksas",IF('10a+c+n'!$Q47="C",'10a+c+n'!N47,0))</f>
        <v>0</v>
      </c>
      <c r="O47" s="119">
        <f>IF($C$4="citu pasākumu izmaksas",IF('10a+c+n'!$Q47="C",'10a+c+n'!O47,0))</f>
        <v>0</v>
      </c>
      <c r="P47" s="120">
        <f>IF($C$4="citu pasākumu izmaksas",IF('10a+c+n'!$Q47="C",'10a+c+n'!P47,0))</f>
        <v>0</v>
      </c>
    </row>
    <row r="48" spans="1:16" x14ac:dyDescent="0.2">
      <c r="A48" s="51">
        <f>IF(P48=0,0,IF(COUNTBLANK(P48)=1,0,COUNTA($P$14:P48)))</f>
        <v>0</v>
      </c>
      <c r="B48" s="24">
        <f>IF($C$4="citu pasākumu izmaksas",IF('10a+c+n'!$Q48="C",'10a+c+n'!B48,0))</f>
        <v>0</v>
      </c>
      <c r="C48" s="24">
        <f>IF($C$4="citu pasākumu izmaksas",IF('10a+c+n'!$Q48="C",'10a+c+n'!C48,0))</f>
        <v>0</v>
      </c>
      <c r="D48" s="24">
        <f>IF($C$4="citu pasākumu izmaksas",IF('10a+c+n'!$Q48="C",'10a+c+n'!D48,0))</f>
        <v>0</v>
      </c>
      <c r="E48" s="46"/>
      <c r="F48" s="65"/>
      <c r="G48" s="119"/>
      <c r="H48" s="119">
        <f>IF($C$4="citu pasākumu izmaksas",IF('10a+c+n'!$Q48="C",'10a+c+n'!H48,0))</f>
        <v>0</v>
      </c>
      <c r="I48" s="119"/>
      <c r="J48" s="119"/>
      <c r="K48" s="120">
        <f>IF($C$4="citu pasākumu izmaksas",IF('10a+c+n'!$Q48="C",'10a+c+n'!K48,0))</f>
        <v>0</v>
      </c>
      <c r="L48" s="82">
        <f>IF($C$4="citu pasākumu izmaksas",IF('10a+c+n'!$Q48="C",'10a+c+n'!L48,0))</f>
        <v>0</v>
      </c>
      <c r="M48" s="119">
        <f>IF($C$4="citu pasākumu izmaksas",IF('10a+c+n'!$Q48="C",'10a+c+n'!M48,0))</f>
        <v>0</v>
      </c>
      <c r="N48" s="119">
        <f>IF($C$4="citu pasākumu izmaksas",IF('10a+c+n'!$Q48="C",'10a+c+n'!N48,0))</f>
        <v>0</v>
      </c>
      <c r="O48" s="119">
        <f>IF($C$4="citu pasākumu izmaksas",IF('10a+c+n'!$Q48="C",'10a+c+n'!O48,0))</f>
        <v>0</v>
      </c>
      <c r="P48" s="120">
        <f>IF($C$4="citu pasākumu izmaksas",IF('10a+c+n'!$Q48="C",'10a+c+n'!P48,0))</f>
        <v>0</v>
      </c>
    </row>
    <row r="49" spans="1:16" x14ac:dyDescent="0.2">
      <c r="A49" s="51">
        <f>IF(P49=0,0,IF(COUNTBLANK(P49)=1,0,COUNTA($P$14:P49)))</f>
        <v>0</v>
      </c>
      <c r="B49" s="24">
        <f>IF($C$4="citu pasākumu izmaksas",IF('10a+c+n'!$Q49="C",'10a+c+n'!B49,0))</f>
        <v>0</v>
      </c>
      <c r="C49" s="24">
        <f>IF($C$4="citu pasākumu izmaksas",IF('10a+c+n'!$Q49="C",'10a+c+n'!C49,0))</f>
        <v>0</v>
      </c>
      <c r="D49" s="24">
        <f>IF($C$4="citu pasākumu izmaksas",IF('10a+c+n'!$Q49="C",'10a+c+n'!D49,0))</f>
        <v>0</v>
      </c>
      <c r="E49" s="46"/>
      <c r="F49" s="65"/>
      <c r="G49" s="119"/>
      <c r="H49" s="119">
        <f>IF($C$4="citu pasākumu izmaksas",IF('10a+c+n'!$Q49="C",'10a+c+n'!H49,0))</f>
        <v>0</v>
      </c>
      <c r="I49" s="119"/>
      <c r="J49" s="119"/>
      <c r="K49" s="120">
        <f>IF($C$4="citu pasākumu izmaksas",IF('10a+c+n'!$Q49="C",'10a+c+n'!K49,0))</f>
        <v>0</v>
      </c>
      <c r="L49" s="82">
        <f>IF($C$4="citu pasākumu izmaksas",IF('10a+c+n'!$Q49="C",'10a+c+n'!L49,0))</f>
        <v>0</v>
      </c>
      <c r="M49" s="119">
        <f>IF($C$4="citu pasākumu izmaksas",IF('10a+c+n'!$Q49="C",'10a+c+n'!M49,0))</f>
        <v>0</v>
      </c>
      <c r="N49" s="119">
        <f>IF($C$4="citu pasākumu izmaksas",IF('10a+c+n'!$Q49="C",'10a+c+n'!N49,0))</f>
        <v>0</v>
      </c>
      <c r="O49" s="119">
        <f>IF($C$4="citu pasākumu izmaksas",IF('10a+c+n'!$Q49="C",'10a+c+n'!O49,0))</f>
        <v>0</v>
      </c>
      <c r="P49" s="120">
        <f>IF($C$4="citu pasākumu izmaksas",IF('10a+c+n'!$Q49="C",'10a+c+n'!P49,0))</f>
        <v>0</v>
      </c>
    </row>
    <row r="50" spans="1:16" x14ac:dyDescent="0.2">
      <c r="A50" s="51">
        <f>IF(P50=0,0,IF(COUNTBLANK(P50)=1,0,COUNTA($P$14:P50)))</f>
        <v>0</v>
      </c>
      <c r="B50" s="24">
        <f>IF($C$4="citu pasākumu izmaksas",IF('10a+c+n'!$Q50="C",'10a+c+n'!B50,0))</f>
        <v>0</v>
      </c>
      <c r="C50" s="24">
        <f>IF($C$4="citu pasākumu izmaksas",IF('10a+c+n'!$Q50="C",'10a+c+n'!C50,0))</f>
        <v>0</v>
      </c>
      <c r="D50" s="24">
        <f>IF($C$4="citu pasākumu izmaksas",IF('10a+c+n'!$Q50="C",'10a+c+n'!D50,0))</f>
        <v>0</v>
      </c>
      <c r="E50" s="46"/>
      <c r="F50" s="65"/>
      <c r="G50" s="119"/>
      <c r="H50" s="119">
        <f>IF($C$4="citu pasākumu izmaksas",IF('10a+c+n'!$Q50="C",'10a+c+n'!H50,0))</f>
        <v>0</v>
      </c>
      <c r="I50" s="119"/>
      <c r="J50" s="119"/>
      <c r="K50" s="120">
        <f>IF($C$4="citu pasākumu izmaksas",IF('10a+c+n'!$Q50="C",'10a+c+n'!K50,0))</f>
        <v>0</v>
      </c>
      <c r="L50" s="82">
        <f>IF($C$4="citu pasākumu izmaksas",IF('10a+c+n'!$Q50="C",'10a+c+n'!L50,0))</f>
        <v>0</v>
      </c>
      <c r="M50" s="119">
        <f>IF($C$4="citu pasākumu izmaksas",IF('10a+c+n'!$Q50="C",'10a+c+n'!M50,0))</f>
        <v>0</v>
      </c>
      <c r="N50" s="119">
        <f>IF($C$4="citu pasākumu izmaksas",IF('10a+c+n'!$Q50="C",'10a+c+n'!N50,0))</f>
        <v>0</v>
      </c>
      <c r="O50" s="119">
        <f>IF($C$4="citu pasākumu izmaksas",IF('10a+c+n'!$Q50="C",'10a+c+n'!O50,0))</f>
        <v>0</v>
      </c>
      <c r="P50" s="120">
        <f>IF($C$4="citu pasākumu izmaksas",IF('10a+c+n'!$Q50="C",'10a+c+n'!P50,0))</f>
        <v>0</v>
      </c>
    </row>
    <row r="51" spans="1:16" x14ac:dyDescent="0.2">
      <c r="A51" s="51">
        <f>IF(P51=0,0,IF(COUNTBLANK(P51)=1,0,COUNTA($P$14:P51)))</f>
        <v>0</v>
      </c>
      <c r="B51" s="24">
        <f>IF($C$4="citu pasākumu izmaksas",IF('10a+c+n'!$Q51="C",'10a+c+n'!B51,0))</f>
        <v>0</v>
      </c>
      <c r="C51" s="24">
        <f>IF($C$4="citu pasākumu izmaksas",IF('10a+c+n'!$Q51="C",'10a+c+n'!C51,0))</f>
        <v>0</v>
      </c>
      <c r="D51" s="24">
        <f>IF($C$4="citu pasākumu izmaksas",IF('10a+c+n'!$Q51="C",'10a+c+n'!D51,0))</f>
        <v>0</v>
      </c>
      <c r="E51" s="46"/>
      <c r="F51" s="65"/>
      <c r="G51" s="119"/>
      <c r="H51" s="119">
        <f>IF($C$4="citu pasākumu izmaksas",IF('10a+c+n'!$Q51="C",'10a+c+n'!H51,0))</f>
        <v>0</v>
      </c>
      <c r="I51" s="119"/>
      <c r="J51" s="119"/>
      <c r="K51" s="120">
        <f>IF($C$4="citu pasākumu izmaksas",IF('10a+c+n'!$Q51="C",'10a+c+n'!K51,0))</f>
        <v>0</v>
      </c>
      <c r="L51" s="82">
        <f>IF($C$4="citu pasākumu izmaksas",IF('10a+c+n'!$Q51="C",'10a+c+n'!L51,0))</f>
        <v>0</v>
      </c>
      <c r="M51" s="119">
        <f>IF($C$4="citu pasākumu izmaksas",IF('10a+c+n'!$Q51="C",'10a+c+n'!M51,0))</f>
        <v>0</v>
      </c>
      <c r="N51" s="119">
        <f>IF($C$4="citu pasākumu izmaksas",IF('10a+c+n'!$Q51="C",'10a+c+n'!N51,0))</f>
        <v>0</v>
      </c>
      <c r="O51" s="119">
        <f>IF($C$4="citu pasākumu izmaksas",IF('10a+c+n'!$Q51="C",'10a+c+n'!O51,0))</f>
        <v>0</v>
      </c>
      <c r="P51" s="120">
        <f>IF($C$4="citu pasākumu izmaksas",IF('10a+c+n'!$Q51="C",'10a+c+n'!P51,0))</f>
        <v>0</v>
      </c>
    </row>
    <row r="52" spans="1:16" x14ac:dyDescent="0.2">
      <c r="A52" s="51">
        <f>IF(P52=0,0,IF(COUNTBLANK(P52)=1,0,COUNTA($P$14:P52)))</f>
        <v>0</v>
      </c>
      <c r="B52" s="24">
        <f>IF($C$4="citu pasākumu izmaksas",IF('10a+c+n'!$Q52="C",'10a+c+n'!B52,0))</f>
        <v>0</v>
      </c>
      <c r="C52" s="24">
        <f>IF($C$4="citu pasākumu izmaksas",IF('10a+c+n'!$Q52="C",'10a+c+n'!C52,0))</f>
        <v>0</v>
      </c>
      <c r="D52" s="24">
        <f>IF($C$4="citu pasākumu izmaksas",IF('10a+c+n'!$Q52="C",'10a+c+n'!D52,0))</f>
        <v>0</v>
      </c>
      <c r="E52" s="46"/>
      <c r="F52" s="65"/>
      <c r="G52" s="119"/>
      <c r="H52" s="119">
        <f>IF($C$4="citu pasākumu izmaksas",IF('10a+c+n'!$Q52="C",'10a+c+n'!H52,0))</f>
        <v>0</v>
      </c>
      <c r="I52" s="119"/>
      <c r="J52" s="119"/>
      <c r="K52" s="120">
        <f>IF($C$4="citu pasākumu izmaksas",IF('10a+c+n'!$Q52="C",'10a+c+n'!K52,0))</f>
        <v>0</v>
      </c>
      <c r="L52" s="82">
        <f>IF($C$4="citu pasākumu izmaksas",IF('10a+c+n'!$Q52="C",'10a+c+n'!L52,0))</f>
        <v>0</v>
      </c>
      <c r="M52" s="119">
        <f>IF($C$4="citu pasākumu izmaksas",IF('10a+c+n'!$Q52="C",'10a+c+n'!M52,0))</f>
        <v>0</v>
      </c>
      <c r="N52" s="119">
        <f>IF($C$4="citu pasākumu izmaksas",IF('10a+c+n'!$Q52="C",'10a+c+n'!N52,0))</f>
        <v>0</v>
      </c>
      <c r="O52" s="119">
        <f>IF($C$4="citu pasākumu izmaksas",IF('10a+c+n'!$Q52="C",'10a+c+n'!O52,0))</f>
        <v>0</v>
      </c>
      <c r="P52" s="120">
        <f>IF($C$4="citu pasākumu izmaksas",IF('10a+c+n'!$Q52="C",'10a+c+n'!P52,0))</f>
        <v>0</v>
      </c>
    </row>
    <row r="53" spans="1:16" x14ac:dyDescent="0.2">
      <c r="A53" s="51">
        <f>IF(P53=0,0,IF(COUNTBLANK(P53)=1,0,COUNTA($P$14:P53)))</f>
        <v>0</v>
      </c>
      <c r="B53" s="24">
        <f>IF($C$4="citu pasākumu izmaksas",IF('10a+c+n'!$Q53="C",'10a+c+n'!B53,0))</f>
        <v>0</v>
      </c>
      <c r="C53" s="24">
        <f>IF($C$4="citu pasākumu izmaksas",IF('10a+c+n'!$Q53="C",'10a+c+n'!C53,0))</f>
        <v>0</v>
      </c>
      <c r="D53" s="24">
        <f>IF($C$4="citu pasākumu izmaksas",IF('10a+c+n'!$Q53="C",'10a+c+n'!D53,0))</f>
        <v>0</v>
      </c>
      <c r="E53" s="46"/>
      <c r="F53" s="65"/>
      <c r="G53" s="119"/>
      <c r="H53" s="119">
        <f>IF($C$4="citu pasākumu izmaksas",IF('10a+c+n'!$Q53="C",'10a+c+n'!H53,0))</f>
        <v>0</v>
      </c>
      <c r="I53" s="119"/>
      <c r="J53" s="119"/>
      <c r="K53" s="120">
        <f>IF($C$4="citu pasākumu izmaksas",IF('10a+c+n'!$Q53="C",'10a+c+n'!K53,0))</f>
        <v>0</v>
      </c>
      <c r="L53" s="82">
        <f>IF($C$4="citu pasākumu izmaksas",IF('10a+c+n'!$Q53="C",'10a+c+n'!L53,0))</f>
        <v>0</v>
      </c>
      <c r="M53" s="119">
        <f>IF($C$4="citu pasākumu izmaksas",IF('10a+c+n'!$Q53="C",'10a+c+n'!M53,0))</f>
        <v>0</v>
      </c>
      <c r="N53" s="119">
        <f>IF($C$4="citu pasākumu izmaksas",IF('10a+c+n'!$Q53="C",'10a+c+n'!N53,0))</f>
        <v>0</v>
      </c>
      <c r="O53" s="119">
        <f>IF($C$4="citu pasākumu izmaksas",IF('10a+c+n'!$Q53="C",'10a+c+n'!O53,0))</f>
        <v>0</v>
      </c>
      <c r="P53" s="120">
        <f>IF($C$4="citu pasākumu izmaksas",IF('10a+c+n'!$Q53="C",'10a+c+n'!P53,0))</f>
        <v>0</v>
      </c>
    </row>
    <row r="54" spans="1:16" x14ac:dyDescent="0.2">
      <c r="A54" s="51">
        <f>IF(P54=0,0,IF(COUNTBLANK(P54)=1,0,COUNTA($P$14:P54)))</f>
        <v>0</v>
      </c>
      <c r="B54" s="24">
        <f>IF($C$4="citu pasākumu izmaksas",IF('10a+c+n'!$Q54="C",'10a+c+n'!B54,0))</f>
        <v>0</v>
      </c>
      <c r="C54" s="24">
        <f>IF($C$4="citu pasākumu izmaksas",IF('10a+c+n'!$Q54="C",'10a+c+n'!C54,0))</f>
        <v>0</v>
      </c>
      <c r="D54" s="24">
        <f>IF($C$4="citu pasākumu izmaksas",IF('10a+c+n'!$Q54="C",'10a+c+n'!D54,0))</f>
        <v>0</v>
      </c>
      <c r="E54" s="46"/>
      <c r="F54" s="65"/>
      <c r="G54" s="119"/>
      <c r="H54" s="119">
        <f>IF($C$4="citu pasākumu izmaksas",IF('10a+c+n'!$Q54="C",'10a+c+n'!H54,0))</f>
        <v>0</v>
      </c>
      <c r="I54" s="119"/>
      <c r="J54" s="119"/>
      <c r="K54" s="120">
        <f>IF($C$4="citu pasākumu izmaksas",IF('10a+c+n'!$Q54="C",'10a+c+n'!K54,0))</f>
        <v>0</v>
      </c>
      <c r="L54" s="82">
        <f>IF($C$4="citu pasākumu izmaksas",IF('10a+c+n'!$Q54="C",'10a+c+n'!L54,0))</f>
        <v>0</v>
      </c>
      <c r="M54" s="119">
        <f>IF($C$4="citu pasākumu izmaksas",IF('10a+c+n'!$Q54="C",'10a+c+n'!M54,0))</f>
        <v>0</v>
      </c>
      <c r="N54" s="119">
        <f>IF($C$4="citu pasākumu izmaksas",IF('10a+c+n'!$Q54="C",'10a+c+n'!N54,0))</f>
        <v>0</v>
      </c>
      <c r="O54" s="119">
        <f>IF($C$4="citu pasākumu izmaksas",IF('10a+c+n'!$Q54="C",'10a+c+n'!O54,0))</f>
        <v>0</v>
      </c>
      <c r="P54" s="120">
        <f>IF($C$4="citu pasākumu izmaksas",IF('10a+c+n'!$Q54="C",'10a+c+n'!P54,0))</f>
        <v>0</v>
      </c>
    </row>
    <row r="55" spans="1:16" x14ac:dyDescent="0.2">
      <c r="A55" s="51">
        <f>IF(P55=0,0,IF(COUNTBLANK(P55)=1,0,COUNTA($P$14:P55)))</f>
        <v>0</v>
      </c>
      <c r="B55" s="24">
        <f>IF($C$4="citu pasākumu izmaksas",IF('10a+c+n'!$Q55="C",'10a+c+n'!B55,0))</f>
        <v>0</v>
      </c>
      <c r="C55" s="24">
        <f>IF($C$4="citu pasākumu izmaksas",IF('10a+c+n'!$Q55="C",'10a+c+n'!C55,0))</f>
        <v>0</v>
      </c>
      <c r="D55" s="24">
        <f>IF($C$4="citu pasākumu izmaksas",IF('10a+c+n'!$Q55="C",'10a+c+n'!D55,0))</f>
        <v>0</v>
      </c>
      <c r="E55" s="46"/>
      <c r="F55" s="65"/>
      <c r="G55" s="119"/>
      <c r="H55" s="119">
        <f>IF($C$4="citu pasākumu izmaksas",IF('10a+c+n'!$Q55="C",'10a+c+n'!H55,0))</f>
        <v>0</v>
      </c>
      <c r="I55" s="119"/>
      <c r="J55" s="119"/>
      <c r="K55" s="120">
        <f>IF($C$4="citu pasākumu izmaksas",IF('10a+c+n'!$Q55="C",'10a+c+n'!K55,0))</f>
        <v>0</v>
      </c>
      <c r="L55" s="82">
        <f>IF($C$4="citu pasākumu izmaksas",IF('10a+c+n'!$Q55="C",'10a+c+n'!L55,0))</f>
        <v>0</v>
      </c>
      <c r="M55" s="119">
        <f>IF($C$4="citu pasākumu izmaksas",IF('10a+c+n'!$Q55="C",'10a+c+n'!M55,0))</f>
        <v>0</v>
      </c>
      <c r="N55" s="119">
        <f>IF($C$4="citu pasākumu izmaksas",IF('10a+c+n'!$Q55="C",'10a+c+n'!N55,0))</f>
        <v>0</v>
      </c>
      <c r="O55" s="119">
        <f>IF($C$4="citu pasākumu izmaksas",IF('10a+c+n'!$Q55="C",'10a+c+n'!O55,0))</f>
        <v>0</v>
      </c>
      <c r="P55" s="120">
        <f>IF($C$4="citu pasākumu izmaksas",IF('10a+c+n'!$Q55="C",'10a+c+n'!P55,0))</f>
        <v>0</v>
      </c>
    </row>
    <row r="56" spans="1:16" x14ac:dyDescent="0.2">
      <c r="A56" s="51">
        <f>IF(P56=0,0,IF(COUNTBLANK(P56)=1,0,COUNTA($P$14:P56)))</f>
        <v>0</v>
      </c>
      <c r="B56" s="24">
        <f>IF($C$4="citu pasākumu izmaksas",IF('10a+c+n'!$Q56="C",'10a+c+n'!B56,0))</f>
        <v>0</v>
      </c>
      <c r="C56" s="24">
        <f>IF($C$4="citu pasākumu izmaksas",IF('10a+c+n'!$Q56="C",'10a+c+n'!C56,0))</f>
        <v>0</v>
      </c>
      <c r="D56" s="24">
        <f>IF($C$4="citu pasākumu izmaksas",IF('10a+c+n'!$Q56="C",'10a+c+n'!D56,0))</f>
        <v>0</v>
      </c>
      <c r="E56" s="46"/>
      <c r="F56" s="65"/>
      <c r="G56" s="119"/>
      <c r="H56" s="119">
        <f>IF($C$4="citu pasākumu izmaksas",IF('10a+c+n'!$Q56="C",'10a+c+n'!H56,0))</f>
        <v>0</v>
      </c>
      <c r="I56" s="119"/>
      <c r="J56" s="119"/>
      <c r="K56" s="120">
        <f>IF($C$4="citu pasākumu izmaksas",IF('10a+c+n'!$Q56="C",'10a+c+n'!K56,0))</f>
        <v>0</v>
      </c>
      <c r="L56" s="82">
        <f>IF($C$4="citu pasākumu izmaksas",IF('10a+c+n'!$Q56="C",'10a+c+n'!L56,0))</f>
        <v>0</v>
      </c>
      <c r="M56" s="119">
        <f>IF($C$4="citu pasākumu izmaksas",IF('10a+c+n'!$Q56="C",'10a+c+n'!M56,0))</f>
        <v>0</v>
      </c>
      <c r="N56" s="119">
        <f>IF($C$4="citu pasākumu izmaksas",IF('10a+c+n'!$Q56="C",'10a+c+n'!N56,0))</f>
        <v>0</v>
      </c>
      <c r="O56" s="119">
        <f>IF($C$4="citu pasākumu izmaksas",IF('10a+c+n'!$Q56="C",'10a+c+n'!O56,0))</f>
        <v>0</v>
      </c>
      <c r="P56" s="120">
        <f>IF($C$4="citu pasākumu izmaksas",IF('10a+c+n'!$Q56="C",'10a+c+n'!P56,0))</f>
        <v>0</v>
      </c>
    </row>
    <row r="57" spans="1:16" x14ac:dyDescent="0.2">
      <c r="A57" s="51">
        <f>IF(P57=0,0,IF(COUNTBLANK(P57)=1,0,COUNTA($P$14:P57)))</f>
        <v>0</v>
      </c>
      <c r="B57" s="24">
        <f>IF($C$4="citu pasākumu izmaksas",IF('10a+c+n'!$Q57="C",'10a+c+n'!B57,0))</f>
        <v>0</v>
      </c>
      <c r="C57" s="24">
        <f>IF($C$4="citu pasākumu izmaksas",IF('10a+c+n'!$Q57="C",'10a+c+n'!C57,0))</f>
        <v>0</v>
      </c>
      <c r="D57" s="24">
        <f>IF($C$4="citu pasākumu izmaksas",IF('10a+c+n'!$Q57="C",'10a+c+n'!D57,0))</f>
        <v>0</v>
      </c>
      <c r="E57" s="46"/>
      <c r="F57" s="65"/>
      <c r="G57" s="119"/>
      <c r="H57" s="119">
        <f>IF($C$4="citu pasākumu izmaksas",IF('10a+c+n'!$Q57="C",'10a+c+n'!H57,0))</f>
        <v>0</v>
      </c>
      <c r="I57" s="119"/>
      <c r="J57" s="119"/>
      <c r="K57" s="120">
        <f>IF($C$4="citu pasākumu izmaksas",IF('10a+c+n'!$Q57="C",'10a+c+n'!K57,0))</f>
        <v>0</v>
      </c>
      <c r="L57" s="82">
        <f>IF($C$4="citu pasākumu izmaksas",IF('10a+c+n'!$Q57="C",'10a+c+n'!L57,0))</f>
        <v>0</v>
      </c>
      <c r="M57" s="119">
        <f>IF($C$4="citu pasākumu izmaksas",IF('10a+c+n'!$Q57="C",'10a+c+n'!M57,0))</f>
        <v>0</v>
      </c>
      <c r="N57" s="119">
        <f>IF($C$4="citu pasākumu izmaksas",IF('10a+c+n'!$Q57="C",'10a+c+n'!N57,0))</f>
        <v>0</v>
      </c>
      <c r="O57" s="119">
        <f>IF($C$4="citu pasākumu izmaksas",IF('10a+c+n'!$Q57="C",'10a+c+n'!O57,0))</f>
        <v>0</v>
      </c>
      <c r="P57" s="120">
        <f>IF($C$4="citu pasākumu izmaksas",IF('10a+c+n'!$Q57="C",'10a+c+n'!P57,0))</f>
        <v>0</v>
      </c>
    </row>
    <row r="58" spans="1:16" x14ac:dyDescent="0.2">
      <c r="A58" s="51">
        <f>IF(P58=0,0,IF(COUNTBLANK(P58)=1,0,COUNTA($P$14:P58)))</f>
        <v>0</v>
      </c>
      <c r="B58" s="24">
        <f>IF($C$4="citu pasākumu izmaksas",IF('10a+c+n'!$Q58="C",'10a+c+n'!B58,0))</f>
        <v>0</v>
      </c>
      <c r="C58" s="24">
        <f>IF($C$4="citu pasākumu izmaksas",IF('10a+c+n'!$Q58="C",'10a+c+n'!C58,0))</f>
        <v>0</v>
      </c>
      <c r="D58" s="24">
        <f>IF($C$4="citu pasākumu izmaksas",IF('10a+c+n'!$Q58="C",'10a+c+n'!D58,0))</f>
        <v>0</v>
      </c>
      <c r="E58" s="46"/>
      <c r="F58" s="65"/>
      <c r="G58" s="119"/>
      <c r="H58" s="119">
        <f>IF($C$4="citu pasākumu izmaksas",IF('10a+c+n'!$Q58="C",'10a+c+n'!H58,0))</f>
        <v>0</v>
      </c>
      <c r="I58" s="119"/>
      <c r="J58" s="119"/>
      <c r="K58" s="120">
        <f>IF($C$4="citu pasākumu izmaksas",IF('10a+c+n'!$Q58="C",'10a+c+n'!K58,0))</f>
        <v>0</v>
      </c>
      <c r="L58" s="82">
        <f>IF($C$4="citu pasākumu izmaksas",IF('10a+c+n'!$Q58="C",'10a+c+n'!L58,0))</f>
        <v>0</v>
      </c>
      <c r="M58" s="119">
        <f>IF($C$4="citu pasākumu izmaksas",IF('10a+c+n'!$Q58="C",'10a+c+n'!M58,0))</f>
        <v>0</v>
      </c>
      <c r="N58" s="119">
        <f>IF($C$4="citu pasākumu izmaksas",IF('10a+c+n'!$Q58="C",'10a+c+n'!N58,0))</f>
        <v>0</v>
      </c>
      <c r="O58" s="119">
        <f>IF($C$4="citu pasākumu izmaksas",IF('10a+c+n'!$Q58="C",'10a+c+n'!O58,0))</f>
        <v>0</v>
      </c>
      <c r="P58" s="120">
        <f>IF($C$4="citu pasākumu izmaksas",IF('10a+c+n'!$Q58="C",'10a+c+n'!P58,0))</f>
        <v>0</v>
      </c>
    </row>
    <row r="59" spans="1:16" x14ac:dyDescent="0.2">
      <c r="A59" s="51">
        <f>IF(P59=0,0,IF(COUNTBLANK(P59)=1,0,COUNTA($P$14:P59)))</f>
        <v>0</v>
      </c>
      <c r="B59" s="24">
        <f>IF($C$4="citu pasākumu izmaksas",IF('10a+c+n'!$Q59="C",'10a+c+n'!B59,0))</f>
        <v>0</v>
      </c>
      <c r="C59" s="24">
        <f>IF($C$4="citu pasākumu izmaksas",IF('10a+c+n'!$Q59="C",'10a+c+n'!C59,0))</f>
        <v>0</v>
      </c>
      <c r="D59" s="24">
        <f>IF($C$4="citu pasākumu izmaksas",IF('10a+c+n'!$Q59="C",'10a+c+n'!D59,0))</f>
        <v>0</v>
      </c>
      <c r="E59" s="46"/>
      <c r="F59" s="65"/>
      <c r="G59" s="119"/>
      <c r="H59" s="119">
        <f>IF($C$4="citu pasākumu izmaksas",IF('10a+c+n'!$Q59="C",'10a+c+n'!H59,0))</f>
        <v>0</v>
      </c>
      <c r="I59" s="119"/>
      <c r="J59" s="119"/>
      <c r="K59" s="120">
        <f>IF($C$4="citu pasākumu izmaksas",IF('10a+c+n'!$Q59="C",'10a+c+n'!K59,0))</f>
        <v>0</v>
      </c>
      <c r="L59" s="82">
        <f>IF($C$4="citu pasākumu izmaksas",IF('10a+c+n'!$Q59="C",'10a+c+n'!L59,0))</f>
        <v>0</v>
      </c>
      <c r="M59" s="119">
        <f>IF($C$4="citu pasākumu izmaksas",IF('10a+c+n'!$Q59="C",'10a+c+n'!M59,0))</f>
        <v>0</v>
      </c>
      <c r="N59" s="119">
        <f>IF($C$4="citu pasākumu izmaksas",IF('10a+c+n'!$Q59="C",'10a+c+n'!N59,0))</f>
        <v>0</v>
      </c>
      <c r="O59" s="119">
        <f>IF($C$4="citu pasākumu izmaksas",IF('10a+c+n'!$Q59="C",'10a+c+n'!O59,0))</f>
        <v>0</v>
      </c>
      <c r="P59" s="120">
        <f>IF($C$4="citu pasākumu izmaksas",IF('10a+c+n'!$Q59="C",'10a+c+n'!P59,0))</f>
        <v>0</v>
      </c>
    </row>
    <row r="60" spans="1:16" x14ac:dyDescent="0.2">
      <c r="A60" s="51">
        <f>IF(P60=0,0,IF(COUNTBLANK(P60)=1,0,COUNTA($P$14:P60)))</f>
        <v>0</v>
      </c>
      <c r="B60" s="24">
        <f>IF($C$4="citu pasākumu izmaksas",IF('10a+c+n'!$Q60="C",'10a+c+n'!B60,0))</f>
        <v>0</v>
      </c>
      <c r="C60" s="24">
        <f>IF($C$4="citu pasākumu izmaksas",IF('10a+c+n'!$Q60="C",'10a+c+n'!C60,0))</f>
        <v>0</v>
      </c>
      <c r="D60" s="24">
        <f>IF($C$4="citu pasākumu izmaksas",IF('10a+c+n'!$Q60="C",'10a+c+n'!D60,0))</f>
        <v>0</v>
      </c>
      <c r="E60" s="46"/>
      <c r="F60" s="65"/>
      <c r="G60" s="119"/>
      <c r="H60" s="119">
        <f>IF($C$4="citu pasākumu izmaksas",IF('10a+c+n'!$Q60="C",'10a+c+n'!H60,0))</f>
        <v>0</v>
      </c>
      <c r="I60" s="119"/>
      <c r="J60" s="119"/>
      <c r="K60" s="120">
        <f>IF($C$4="citu pasākumu izmaksas",IF('10a+c+n'!$Q60="C",'10a+c+n'!K60,0))</f>
        <v>0</v>
      </c>
      <c r="L60" s="82">
        <f>IF($C$4="citu pasākumu izmaksas",IF('10a+c+n'!$Q60="C",'10a+c+n'!L60,0))</f>
        <v>0</v>
      </c>
      <c r="M60" s="119">
        <f>IF($C$4="citu pasākumu izmaksas",IF('10a+c+n'!$Q60="C",'10a+c+n'!M60,0))</f>
        <v>0</v>
      </c>
      <c r="N60" s="119">
        <f>IF($C$4="citu pasākumu izmaksas",IF('10a+c+n'!$Q60="C",'10a+c+n'!N60,0))</f>
        <v>0</v>
      </c>
      <c r="O60" s="119">
        <f>IF($C$4="citu pasākumu izmaksas",IF('10a+c+n'!$Q60="C",'10a+c+n'!O60,0))</f>
        <v>0</v>
      </c>
      <c r="P60" s="120">
        <f>IF($C$4="citu pasākumu izmaksas",IF('10a+c+n'!$Q60="C",'10a+c+n'!P60,0))</f>
        <v>0</v>
      </c>
    </row>
    <row r="61" spans="1:16" x14ac:dyDescent="0.2">
      <c r="A61" s="51">
        <f>IF(P61=0,0,IF(COUNTBLANK(P61)=1,0,COUNTA($P$14:P61)))</f>
        <v>0</v>
      </c>
      <c r="B61" s="24">
        <f>IF($C$4="citu pasākumu izmaksas",IF('10a+c+n'!$Q61="C",'10a+c+n'!B61,0))</f>
        <v>0</v>
      </c>
      <c r="C61" s="24">
        <f>IF($C$4="citu pasākumu izmaksas",IF('10a+c+n'!$Q61="C",'10a+c+n'!C61,0))</f>
        <v>0</v>
      </c>
      <c r="D61" s="24">
        <f>IF($C$4="citu pasākumu izmaksas",IF('10a+c+n'!$Q61="C",'10a+c+n'!D61,0))</f>
        <v>0</v>
      </c>
      <c r="E61" s="46"/>
      <c r="F61" s="65"/>
      <c r="G61" s="119"/>
      <c r="H61" s="119">
        <f>IF($C$4="citu pasākumu izmaksas",IF('10a+c+n'!$Q61="C",'10a+c+n'!H61,0))</f>
        <v>0</v>
      </c>
      <c r="I61" s="119"/>
      <c r="J61" s="119"/>
      <c r="K61" s="120">
        <f>IF($C$4="citu pasākumu izmaksas",IF('10a+c+n'!$Q61="C",'10a+c+n'!K61,0))</f>
        <v>0</v>
      </c>
      <c r="L61" s="82">
        <f>IF($C$4="citu pasākumu izmaksas",IF('10a+c+n'!$Q61="C",'10a+c+n'!L61,0))</f>
        <v>0</v>
      </c>
      <c r="M61" s="119">
        <f>IF($C$4="citu pasākumu izmaksas",IF('10a+c+n'!$Q61="C",'10a+c+n'!M61,0))</f>
        <v>0</v>
      </c>
      <c r="N61" s="119">
        <f>IF($C$4="citu pasākumu izmaksas",IF('10a+c+n'!$Q61="C",'10a+c+n'!N61,0))</f>
        <v>0</v>
      </c>
      <c r="O61" s="119">
        <f>IF($C$4="citu pasākumu izmaksas",IF('10a+c+n'!$Q61="C",'10a+c+n'!O61,0))</f>
        <v>0</v>
      </c>
      <c r="P61" s="120">
        <f>IF($C$4="citu pasākumu izmaksas",IF('10a+c+n'!$Q61="C",'10a+c+n'!P61,0))</f>
        <v>0</v>
      </c>
    </row>
    <row r="62" spans="1:16" x14ac:dyDescent="0.2">
      <c r="A62" s="51">
        <f>IF(P62=0,0,IF(COUNTBLANK(P62)=1,0,COUNTA($P$14:P62)))</f>
        <v>0</v>
      </c>
      <c r="B62" s="24">
        <f>IF($C$4="citu pasākumu izmaksas",IF('10a+c+n'!$Q62="C",'10a+c+n'!B62,0))</f>
        <v>0</v>
      </c>
      <c r="C62" s="24">
        <f>IF($C$4="citu pasākumu izmaksas",IF('10a+c+n'!$Q62="C",'10a+c+n'!C62,0))</f>
        <v>0</v>
      </c>
      <c r="D62" s="24">
        <f>IF($C$4="citu pasākumu izmaksas",IF('10a+c+n'!$Q62="C",'10a+c+n'!D62,0))</f>
        <v>0</v>
      </c>
      <c r="E62" s="46"/>
      <c r="F62" s="65"/>
      <c r="G62" s="119"/>
      <c r="H62" s="119">
        <f>IF($C$4="citu pasākumu izmaksas",IF('10a+c+n'!$Q62="C",'10a+c+n'!H62,0))</f>
        <v>0</v>
      </c>
      <c r="I62" s="119"/>
      <c r="J62" s="119"/>
      <c r="K62" s="120">
        <f>IF($C$4="citu pasākumu izmaksas",IF('10a+c+n'!$Q62="C",'10a+c+n'!K62,0))</f>
        <v>0</v>
      </c>
      <c r="L62" s="82">
        <f>IF($C$4="citu pasākumu izmaksas",IF('10a+c+n'!$Q62="C",'10a+c+n'!L62,0))</f>
        <v>0</v>
      </c>
      <c r="M62" s="119">
        <f>IF($C$4="citu pasākumu izmaksas",IF('10a+c+n'!$Q62="C",'10a+c+n'!M62,0))</f>
        <v>0</v>
      </c>
      <c r="N62" s="119">
        <f>IF($C$4="citu pasākumu izmaksas",IF('10a+c+n'!$Q62="C",'10a+c+n'!N62,0))</f>
        <v>0</v>
      </c>
      <c r="O62" s="119">
        <f>IF($C$4="citu pasākumu izmaksas",IF('10a+c+n'!$Q62="C",'10a+c+n'!O62,0))</f>
        <v>0</v>
      </c>
      <c r="P62" s="120">
        <f>IF($C$4="citu pasākumu izmaksas",IF('10a+c+n'!$Q62="C",'10a+c+n'!P62,0))</f>
        <v>0</v>
      </c>
    </row>
    <row r="63" spans="1:16" x14ac:dyDescent="0.2">
      <c r="A63" s="51">
        <f>IF(P63=0,0,IF(COUNTBLANK(P63)=1,0,COUNTA($P$14:P63)))</f>
        <v>0</v>
      </c>
      <c r="B63" s="24">
        <f>IF($C$4="citu pasākumu izmaksas",IF('10a+c+n'!$Q63="C",'10a+c+n'!B63,0))</f>
        <v>0</v>
      </c>
      <c r="C63" s="24">
        <f>IF($C$4="citu pasākumu izmaksas",IF('10a+c+n'!$Q63="C",'10a+c+n'!C63,0))</f>
        <v>0</v>
      </c>
      <c r="D63" s="24">
        <f>IF($C$4="citu pasākumu izmaksas",IF('10a+c+n'!$Q63="C",'10a+c+n'!D63,0))</f>
        <v>0</v>
      </c>
      <c r="E63" s="46"/>
      <c r="F63" s="65"/>
      <c r="G63" s="119"/>
      <c r="H63" s="119">
        <f>IF($C$4="citu pasākumu izmaksas",IF('10a+c+n'!$Q63="C",'10a+c+n'!H63,0))</f>
        <v>0</v>
      </c>
      <c r="I63" s="119"/>
      <c r="J63" s="119"/>
      <c r="K63" s="120">
        <f>IF($C$4="citu pasākumu izmaksas",IF('10a+c+n'!$Q63="C",'10a+c+n'!K63,0))</f>
        <v>0</v>
      </c>
      <c r="L63" s="82">
        <f>IF($C$4="citu pasākumu izmaksas",IF('10a+c+n'!$Q63="C",'10a+c+n'!L63,0))</f>
        <v>0</v>
      </c>
      <c r="M63" s="119">
        <f>IF($C$4="citu pasākumu izmaksas",IF('10a+c+n'!$Q63="C",'10a+c+n'!M63,0))</f>
        <v>0</v>
      </c>
      <c r="N63" s="119">
        <f>IF($C$4="citu pasākumu izmaksas",IF('10a+c+n'!$Q63="C",'10a+c+n'!N63,0))</f>
        <v>0</v>
      </c>
      <c r="O63" s="119">
        <f>IF($C$4="citu pasākumu izmaksas",IF('10a+c+n'!$Q63="C",'10a+c+n'!O63,0))</f>
        <v>0</v>
      </c>
      <c r="P63" s="120">
        <f>IF($C$4="citu pasākumu izmaksas",IF('10a+c+n'!$Q63="C",'10a+c+n'!P63,0))</f>
        <v>0</v>
      </c>
    </row>
    <row r="64" spans="1:16" x14ac:dyDescent="0.2">
      <c r="A64" s="51">
        <f>IF(P64=0,0,IF(COUNTBLANK(P64)=1,0,COUNTA($P$14:P64)))</f>
        <v>0</v>
      </c>
      <c r="B64" s="24">
        <f>IF($C$4="citu pasākumu izmaksas",IF('10a+c+n'!$Q64="C",'10a+c+n'!B64,0))</f>
        <v>0</v>
      </c>
      <c r="C64" s="24">
        <f>IF($C$4="citu pasākumu izmaksas",IF('10a+c+n'!$Q64="C",'10a+c+n'!C64,0))</f>
        <v>0</v>
      </c>
      <c r="D64" s="24">
        <f>IF($C$4="citu pasākumu izmaksas",IF('10a+c+n'!$Q64="C",'10a+c+n'!D64,0))</f>
        <v>0</v>
      </c>
      <c r="E64" s="46"/>
      <c r="F64" s="65"/>
      <c r="G64" s="119"/>
      <c r="H64" s="119">
        <f>IF($C$4="citu pasākumu izmaksas",IF('10a+c+n'!$Q64="C",'10a+c+n'!H64,0))</f>
        <v>0</v>
      </c>
      <c r="I64" s="119"/>
      <c r="J64" s="119"/>
      <c r="K64" s="120">
        <f>IF($C$4="citu pasākumu izmaksas",IF('10a+c+n'!$Q64="C",'10a+c+n'!K64,0))</f>
        <v>0</v>
      </c>
      <c r="L64" s="82">
        <f>IF($C$4="citu pasākumu izmaksas",IF('10a+c+n'!$Q64="C",'10a+c+n'!L64,0))</f>
        <v>0</v>
      </c>
      <c r="M64" s="119">
        <f>IF($C$4="citu pasākumu izmaksas",IF('10a+c+n'!$Q64="C",'10a+c+n'!M64,0))</f>
        <v>0</v>
      </c>
      <c r="N64" s="119">
        <f>IF($C$4="citu pasākumu izmaksas",IF('10a+c+n'!$Q64="C",'10a+c+n'!N64,0))</f>
        <v>0</v>
      </c>
      <c r="O64" s="119">
        <f>IF($C$4="citu pasākumu izmaksas",IF('10a+c+n'!$Q64="C",'10a+c+n'!O64,0))</f>
        <v>0</v>
      </c>
      <c r="P64" s="120">
        <f>IF($C$4="citu pasākumu izmaksas",IF('10a+c+n'!$Q64="C",'10a+c+n'!P64,0))</f>
        <v>0</v>
      </c>
    </row>
    <row r="65" spans="1:16" x14ac:dyDescent="0.2">
      <c r="A65" s="51">
        <f>IF(P65=0,0,IF(COUNTBLANK(P65)=1,0,COUNTA($P$14:P65)))</f>
        <v>0</v>
      </c>
      <c r="B65" s="24">
        <f>IF($C$4="citu pasākumu izmaksas",IF('10a+c+n'!$Q65="C",'10a+c+n'!B65,0))</f>
        <v>0</v>
      </c>
      <c r="C65" s="24">
        <f>IF($C$4="citu pasākumu izmaksas",IF('10a+c+n'!$Q65="C",'10a+c+n'!C65,0))</f>
        <v>0</v>
      </c>
      <c r="D65" s="24">
        <f>IF($C$4="citu pasākumu izmaksas",IF('10a+c+n'!$Q65="C",'10a+c+n'!D65,0))</f>
        <v>0</v>
      </c>
      <c r="E65" s="46"/>
      <c r="F65" s="65"/>
      <c r="G65" s="119"/>
      <c r="H65" s="119">
        <f>IF($C$4="citu pasākumu izmaksas",IF('10a+c+n'!$Q65="C",'10a+c+n'!H65,0))</f>
        <v>0</v>
      </c>
      <c r="I65" s="119"/>
      <c r="J65" s="119"/>
      <c r="K65" s="120">
        <f>IF($C$4="citu pasākumu izmaksas",IF('10a+c+n'!$Q65="C",'10a+c+n'!K65,0))</f>
        <v>0</v>
      </c>
      <c r="L65" s="82">
        <f>IF($C$4="citu pasākumu izmaksas",IF('10a+c+n'!$Q65="C",'10a+c+n'!L65,0))</f>
        <v>0</v>
      </c>
      <c r="M65" s="119">
        <f>IF($C$4="citu pasākumu izmaksas",IF('10a+c+n'!$Q65="C",'10a+c+n'!M65,0))</f>
        <v>0</v>
      </c>
      <c r="N65" s="119">
        <f>IF($C$4="citu pasākumu izmaksas",IF('10a+c+n'!$Q65="C",'10a+c+n'!N65,0))</f>
        <v>0</v>
      </c>
      <c r="O65" s="119">
        <f>IF($C$4="citu pasākumu izmaksas",IF('10a+c+n'!$Q65="C",'10a+c+n'!O65,0))</f>
        <v>0</v>
      </c>
      <c r="P65" s="120">
        <f>IF($C$4="citu pasākumu izmaksas",IF('10a+c+n'!$Q65="C",'10a+c+n'!P65,0))</f>
        <v>0</v>
      </c>
    </row>
    <row r="66" spans="1:16" x14ac:dyDescent="0.2">
      <c r="A66" s="51">
        <f>IF(P66=0,0,IF(COUNTBLANK(P66)=1,0,COUNTA($P$14:P66)))</f>
        <v>0</v>
      </c>
      <c r="B66" s="24">
        <f>IF($C$4="citu pasākumu izmaksas",IF('10a+c+n'!$Q66="C",'10a+c+n'!B66,0))</f>
        <v>0</v>
      </c>
      <c r="C66" s="24">
        <f>IF($C$4="citu pasākumu izmaksas",IF('10a+c+n'!$Q66="C",'10a+c+n'!C66,0))</f>
        <v>0</v>
      </c>
      <c r="D66" s="24">
        <f>IF($C$4="citu pasākumu izmaksas",IF('10a+c+n'!$Q66="C",'10a+c+n'!D66,0))</f>
        <v>0</v>
      </c>
      <c r="E66" s="46"/>
      <c r="F66" s="65"/>
      <c r="G66" s="119"/>
      <c r="H66" s="119">
        <f>IF($C$4="citu pasākumu izmaksas",IF('10a+c+n'!$Q66="C",'10a+c+n'!H66,0))</f>
        <v>0</v>
      </c>
      <c r="I66" s="119"/>
      <c r="J66" s="119"/>
      <c r="K66" s="120">
        <f>IF($C$4="citu pasākumu izmaksas",IF('10a+c+n'!$Q66="C",'10a+c+n'!K66,0))</f>
        <v>0</v>
      </c>
      <c r="L66" s="82">
        <f>IF($C$4="citu pasākumu izmaksas",IF('10a+c+n'!$Q66="C",'10a+c+n'!L66,0))</f>
        <v>0</v>
      </c>
      <c r="M66" s="119">
        <f>IF($C$4="citu pasākumu izmaksas",IF('10a+c+n'!$Q66="C",'10a+c+n'!M66,0))</f>
        <v>0</v>
      </c>
      <c r="N66" s="119">
        <f>IF($C$4="citu pasākumu izmaksas",IF('10a+c+n'!$Q66="C",'10a+c+n'!N66,0))</f>
        <v>0</v>
      </c>
      <c r="O66" s="119">
        <f>IF($C$4="citu pasākumu izmaksas",IF('10a+c+n'!$Q66="C",'10a+c+n'!O66,0))</f>
        <v>0</v>
      </c>
      <c r="P66" s="120">
        <f>IF($C$4="citu pasākumu izmaksas",IF('10a+c+n'!$Q66="C",'10a+c+n'!P66,0))</f>
        <v>0</v>
      </c>
    </row>
    <row r="67" spans="1:16" x14ac:dyDescent="0.2">
      <c r="A67" s="51">
        <f>IF(P67=0,0,IF(COUNTBLANK(P67)=1,0,COUNTA($P$14:P67)))</f>
        <v>0</v>
      </c>
      <c r="B67" s="24">
        <f>IF($C$4="citu pasākumu izmaksas",IF('10a+c+n'!$Q67="C",'10a+c+n'!B67,0))</f>
        <v>0</v>
      </c>
      <c r="C67" s="24">
        <f>IF($C$4="citu pasākumu izmaksas",IF('10a+c+n'!$Q67="C",'10a+c+n'!C67,0))</f>
        <v>0</v>
      </c>
      <c r="D67" s="24">
        <f>IF($C$4="citu pasākumu izmaksas",IF('10a+c+n'!$Q67="C",'10a+c+n'!D67,0))</f>
        <v>0</v>
      </c>
      <c r="E67" s="46"/>
      <c r="F67" s="65"/>
      <c r="G67" s="119"/>
      <c r="H67" s="119">
        <f>IF($C$4="citu pasākumu izmaksas",IF('10a+c+n'!$Q67="C",'10a+c+n'!H67,0))</f>
        <v>0</v>
      </c>
      <c r="I67" s="119"/>
      <c r="J67" s="119"/>
      <c r="K67" s="120">
        <f>IF($C$4="citu pasākumu izmaksas",IF('10a+c+n'!$Q67="C",'10a+c+n'!K67,0))</f>
        <v>0</v>
      </c>
      <c r="L67" s="82">
        <f>IF($C$4="citu pasākumu izmaksas",IF('10a+c+n'!$Q67="C",'10a+c+n'!L67,0))</f>
        <v>0</v>
      </c>
      <c r="M67" s="119">
        <f>IF($C$4="citu pasākumu izmaksas",IF('10a+c+n'!$Q67="C",'10a+c+n'!M67,0))</f>
        <v>0</v>
      </c>
      <c r="N67" s="119">
        <f>IF($C$4="citu pasākumu izmaksas",IF('10a+c+n'!$Q67="C",'10a+c+n'!N67,0))</f>
        <v>0</v>
      </c>
      <c r="O67" s="119">
        <f>IF($C$4="citu pasākumu izmaksas",IF('10a+c+n'!$Q67="C",'10a+c+n'!O67,0))</f>
        <v>0</v>
      </c>
      <c r="P67" s="120">
        <f>IF($C$4="citu pasākumu izmaksas",IF('10a+c+n'!$Q67="C",'10a+c+n'!P67,0))</f>
        <v>0</v>
      </c>
    </row>
    <row r="68" spans="1:16" x14ac:dyDescent="0.2">
      <c r="A68" s="51">
        <f>IF(P68=0,0,IF(COUNTBLANK(P68)=1,0,COUNTA($P$14:P68)))</f>
        <v>0</v>
      </c>
      <c r="B68" s="24">
        <f>IF($C$4="citu pasākumu izmaksas",IF('10a+c+n'!$Q68="C",'10a+c+n'!B68,0))</f>
        <v>0</v>
      </c>
      <c r="C68" s="24">
        <f>IF($C$4="citu pasākumu izmaksas",IF('10a+c+n'!$Q68="C",'10a+c+n'!C68,0))</f>
        <v>0</v>
      </c>
      <c r="D68" s="24">
        <f>IF($C$4="citu pasākumu izmaksas",IF('10a+c+n'!$Q68="C",'10a+c+n'!D68,0))</f>
        <v>0</v>
      </c>
      <c r="E68" s="46"/>
      <c r="F68" s="65"/>
      <c r="G68" s="119"/>
      <c r="H68" s="119">
        <f>IF($C$4="citu pasākumu izmaksas",IF('10a+c+n'!$Q68="C",'10a+c+n'!H68,0))</f>
        <v>0</v>
      </c>
      <c r="I68" s="119"/>
      <c r="J68" s="119"/>
      <c r="K68" s="120">
        <f>IF($C$4="citu pasākumu izmaksas",IF('10a+c+n'!$Q68="C",'10a+c+n'!K68,0))</f>
        <v>0</v>
      </c>
      <c r="L68" s="82">
        <f>IF($C$4="citu pasākumu izmaksas",IF('10a+c+n'!$Q68="C",'10a+c+n'!L68,0))</f>
        <v>0</v>
      </c>
      <c r="M68" s="119">
        <f>IF($C$4="citu pasākumu izmaksas",IF('10a+c+n'!$Q68="C",'10a+c+n'!M68,0))</f>
        <v>0</v>
      </c>
      <c r="N68" s="119">
        <f>IF($C$4="citu pasākumu izmaksas",IF('10a+c+n'!$Q68="C",'10a+c+n'!N68,0))</f>
        <v>0</v>
      </c>
      <c r="O68" s="119">
        <f>IF($C$4="citu pasākumu izmaksas",IF('10a+c+n'!$Q68="C",'10a+c+n'!O68,0))</f>
        <v>0</v>
      </c>
      <c r="P68" s="120">
        <f>IF($C$4="citu pasākumu izmaksas",IF('10a+c+n'!$Q68="C",'10a+c+n'!P68,0))</f>
        <v>0</v>
      </c>
    </row>
    <row r="69" spans="1:16" x14ac:dyDescent="0.2">
      <c r="A69" s="51">
        <f>IF(P69=0,0,IF(COUNTBLANK(P69)=1,0,COUNTA($P$14:P69)))</f>
        <v>0</v>
      </c>
      <c r="B69" s="24">
        <f>IF($C$4="citu pasākumu izmaksas",IF('10a+c+n'!$Q69="C",'10a+c+n'!B69,0))</f>
        <v>0</v>
      </c>
      <c r="C69" s="24">
        <f>IF($C$4="citu pasākumu izmaksas",IF('10a+c+n'!$Q69="C",'10a+c+n'!C69,0))</f>
        <v>0</v>
      </c>
      <c r="D69" s="24">
        <f>IF($C$4="citu pasākumu izmaksas",IF('10a+c+n'!$Q69="C",'10a+c+n'!D69,0))</f>
        <v>0</v>
      </c>
      <c r="E69" s="46"/>
      <c r="F69" s="65"/>
      <c r="G69" s="119"/>
      <c r="H69" s="119">
        <f>IF($C$4="citu pasākumu izmaksas",IF('10a+c+n'!$Q69="C",'10a+c+n'!H69,0))</f>
        <v>0</v>
      </c>
      <c r="I69" s="119"/>
      <c r="J69" s="119"/>
      <c r="K69" s="120">
        <f>IF($C$4="citu pasākumu izmaksas",IF('10a+c+n'!$Q69="C",'10a+c+n'!K69,0))</f>
        <v>0</v>
      </c>
      <c r="L69" s="82">
        <f>IF($C$4="citu pasākumu izmaksas",IF('10a+c+n'!$Q69="C",'10a+c+n'!L69,0))</f>
        <v>0</v>
      </c>
      <c r="M69" s="119">
        <f>IF($C$4="citu pasākumu izmaksas",IF('10a+c+n'!$Q69="C",'10a+c+n'!M69,0))</f>
        <v>0</v>
      </c>
      <c r="N69" s="119">
        <f>IF($C$4="citu pasākumu izmaksas",IF('10a+c+n'!$Q69="C",'10a+c+n'!N69,0))</f>
        <v>0</v>
      </c>
      <c r="O69" s="119">
        <f>IF($C$4="citu pasākumu izmaksas",IF('10a+c+n'!$Q69="C",'10a+c+n'!O69,0))</f>
        <v>0</v>
      </c>
      <c r="P69" s="120">
        <f>IF($C$4="citu pasākumu izmaksas",IF('10a+c+n'!$Q69="C",'10a+c+n'!P69,0))</f>
        <v>0</v>
      </c>
    </row>
    <row r="70" spans="1:16" x14ac:dyDescent="0.2">
      <c r="A70" s="51">
        <f>IF(P70=0,0,IF(COUNTBLANK(P70)=1,0,COUNTA($P$14:P70)))</f>
        <v>0</v>
      </c>
      <c r="B70" s="24">
        <f>IF($C$4="citu pasākumu izmaksas",IF('10a+c+n'!$Q70="C",'10a+c+n'!B70,0))</f>
        <v>0</v>
      </c>
      <c r="C70" s="24">
        <f>IF($C$4="citu pasākumu izmaksas",IF('10a+c+n'!$Q70="C",'10a+c+n'!C70,0))</f>
        <v>0</v>
      </c>
      <c r="D70" s="24">
        <f>IF($C$4="citu pasākumu izmaksas",IF('10a+c+n'!$Q70="C",'10a+c+n'!D70,0))</f>
        <v>0</v>
      </c>
      <c r="E70" s="46"/>
      <c r="F70" s="65"/>
      <c r="G70" s="119"/>
      <c r="H70" s="119">
        <f>IF($C$4="citu pasākumu izmaksas",IF('10a+c+n'!$Q70="C",'10a+c+n'!H70,0))</f>
        <v>0</v>
      </c>
      <c r="I70" s="119"/>
      <c r="J70" s="119"/>
      <c r="K70" s="120">
        <f>IF($C$4="citu pasākumu izmaksas",IF('10a+c+n'!$Q70="C",'10a+c+n'!K70,0))</f>
        <v>0</v>
      </c>
      <c r="L70" s="82">
        <f>IF($C$4="citu pasākumu izmaksas",IF('10a+c+n'!$Q70="C",'10a+c+n'!L70,0))</f>
        <v>0</v>
      </c>
      <c r="M70" s="119">
        <f>IF($C$4="citu pasākumu izmaksas",IF('10a+c+n'!$Q70="C",'10a+c+n'!M70,0))</f>
        <v>0</v>
      </c>
      <c r="N70" s="119">
        <f>IF($C$4="citu pasākumu izmaksas",IF('10a+c+n'!$Q70="C",'10a+c+n'!N70,0))</f>
        <v>0</v>
      </c>
      <c r="O70" s="119">
        <f>IF($C$4="citu pasākumu izmaksas",IF('10a+c+n'!$Q70="C",'10a+c+n'!O70,0))</f>
        <v>0</v>
      </c>
      <c r="P70" s="120">
        <f>IF($C$4="citu pasākumu izmaksas",IF('10a+c+n'!$Q70="C",'10a+c+n'!P70,0))</f>
        <v>0</v>
      </c>
    </row>
    <row r="71" spans="1:16" x14ac:dyDescent="0.2">
      <c r="A71" s="51">
        <f>IF(P71=0,0,IF(COUNTBLANK(P71)=1,0,COUNTA($P$14:P71)))</f>
        <v>0</v>
      </c>
      <c r="B71" s="24">
        <f>IF($C$4="citu pasākumu izmaksas",IF('10a+c+n'!$Q71="C",'10a+c+n'!B71,0))</f>
        <v>0</v>
      </c>
      <c r="C71" s="24">
        <f>IF($C$4="citu pasākumu izmaksas",IF('10a+c+n'!$Q71="C",'10a+c+n'!C71,0))</f>
        <v>0</v>
      </c>
      <c r="D71" s="24">
        <f>IF($C$4="citu pasākumu izmaksas",IF('10a+c+n'!$Q71="C",'10a+c+n'!D71,0))</f>
        <v>0</v>
      </c>
      <c r="E71" s="46"/>
      <c r="F71" s="65"/>
      <c r="G71" s="119"/>
      <c r="H71" s="119">
        <f>IF($C$4="citu pasākumu izmaksas",IF('10a+c+n'!$Q71="C",'10a+c+n'!H71,0))</f>
        <v>0</v>
      </c>
      <c r="I71" s="119"/>
      <c r="J71" s="119"/>
      <c r="K71" s="120">
        <f>IF($C$4="citu pasākumu izmaksas",IF('10a+c+n'!$Q71="C",'10a+c+n'!K71,0))</f>
        <v>0</v>
      </c>
      <c r="L71" s="82">
        <f>IF($C$4="citu pasākumu izmaksas",IF('10a+c+n'!$Q71="C",'10a+c+n'!L71,0))</f>
        <v>0</v>
      </c>
      <c r="M71" s="119">
        <f>IF($C$4="citu pasākumu izmaksas",IF('10a+c+n'!$Q71="C",'10a+c+n'!M71,0))</f>
        <v>0</v>
      </c>
      <c r="N71" s="119">
        <f>IF($C$4="citu pasākumu izmaksas",IF('10a+c+n'!$Q71="C",'10a+c+n'!N71,0))</f>
        <v>0</v>
      </c>
      <c r="O71" s="119">
        <f>IF($C$4="citu pasākumu izmaksas",IF('10a+c+n'!$Q71="C",'10a+c+n'!O71,0))</f>
        <v>0</v>
      </c>
      <c r="P71" s="120">
        <f>IF($C$4="citu pasākumu izmaksas",IF('10a+c+n'!$Q71="C",'10a+c+n'!P71,0))</f>
        <v>0</v>
      </c>
    </row>
    <row r="72" spans="1:16" ht="10.8" thickBot="1" x14ac:dyDescent="0.25">
      <c r="A72" s="51">
        <f>IF(P72=0,0,IF(COUNTBLANK(P72)=1,0,COUNTA($P$14:P72)))</f>
        <v>0</v>
      </c>
      <c r="B72" s="24">
        <f>IF($C$4="citu pasākumu izmaksas",IF('10a+c+n'!$Q72="C",'10a+c+n'!B72,0))</f>
        <v>0</v>
      </c>
      <c r="C72" s="24">
        <f>IF($C$4="citu pasākumu izmaksas",IF('10a+c+n'!$Q72="C",'10a+c+n'!C72,0))</f>
        <v>0</v>
      </c>
      <c r="D72" s="24">
        <f>IF($C$4="citu pasākumu izmaksas",IF('10a+c+n'!$Q72="C",'10a+c+n'!D72,0))</f>
        <v>0</v>
      </c>
      <c r="E72" s="46"/>
      <c r="F72" s="65"/>
      <c r="G72" s="119"/>
      <c r="H72" s="119">
        <f>IF($C$4="citu pasākumu izmaksas",IF('10a+c+n'!$Q72="C",'10a+c+n'!H72,0))</f>
        <v>0</v>
      </c>
      <c r="I72" s="119"/>
      <c r="J72" s="119"/>
      <c r="K72" s="120">
        <f>IF($C$4="citu pasākumu izmaksas",IF('10a+c+n'!$Q72="C",'10a+c+n'!K72,0))</f>
        <v>0</v>
      </c>
      <c r="L72" s="82">
        <f>IF($C$4="citu pasākumu izmaksas",IF('10a+c+n'!$Q72="C",'10a+c+n'!L72,0))</f>
        <v>0</v>
      </c>
      <c r="M72" s="119">
        <f>IF($C$4="citu pasākumu izmaksas",IF('10a+c+n'!$Q72="C",'10a+c+n'!M72,0))</f>
        <v>0</v>
      </c>
      <c r="N72" s="119">
        <f>IF($C$4="citu pasākumu izmaksas",IF('10a+c+n'!$Q72="C",'10a+c+n'!N72,0))</f>
        <v>0</v>
      </c>
      <c r="O72" s="119">
        <f>IF($C$4="citu pasākumu izmaksas",IF('10a+c+n'!$Q72="C",'10a+c+n'!O72,0))</f>
        <v>0</v>
      </c>
      <c r="P72" s="120">
        <f>IF($C$4="citu pasākumu izmaksas",IF('10a+c+n'!$Q72="C",'10a+c+n'!P72,0))</f>
        <v>0</v>
      </c>
    </row>
    <row r="73" spans="1:16" ht="12" customHeight="1" thickBot="1" x14ac:dyDescent="0.25">
      <c r="A73" s="317" t="s">
        <v>62</v>
      </c>
      <c r="B73" s="318"/>
      <c r="C73" s="318"/>
      <c r="D73" s="318"/>
      <c r="E73" s="318"/>
      <c r="F73" s="318"/>
      <c r="G73" s="318"/>
      <c r="H73" s="318"/>
      <c r="I73" s="318"/>
      <c r="J73" s="318"/>
      <c r="K73" s="319"/>
      <c r="L73" s="133">
        <f>SUM(L14:L72)</f>
        <v>0</v>
      </c>
      <c r="M73" s="134">
        <f>SUM(M14:M72)</f>
        <v>0</v>
      </c>
      <c r="N73" s="134">
        <f>SUM(N14:N72)</f>
        <v>0</v>
      </c>
      <c r="O73" s="134">
        <f>SUM(O14:O72)</f>
        <v>0</v>
      </c>
      <c r="P73" s="135">
        <f>SUM(P14:P72)</f>
        <v>0</v>
      </c>
    </row>
    <row r="74" spans="1:16" x14ac:dyDescent="0.2">
      <c r="A74" s="16"/>
      <c r="B74" s="16"/>
      <c r="C74" s="16"/>
      <c r="D74" s="16"/>
      <c r="E74" s="16"/>
      <c r="F74" s="16"/>
      <c r="G74" s="16"/>
      <c r="H74" s="16"/>
      <c r="I74" s="16"/>
      <c r="J74" s="16"/>
      <c r="K74" s="16"/>
      <c r="L74" s="16"/>
      <c r="M74" s="16"/>
      <c r="N74" s="16"/>
      <c r="O74" s="16"/>
      <c r="P74" s="16"/>
    </row>
    <row r="75" spans="1:16" x14ac:dyDescent="0.2">
      <c r="A75" s="16"/>
      <c r="B75" s="16"/>
      <c r="C75" s="16"/>
      <c r="D75" s="16"/>
      <c r="E75" s="16"/>
      <c r="F75" s="16"/>
      <c r="G75" s="16"/>
      <c r="H75" s="16"/>
      <c r="I75" s="16"/>
      <c r="J75" s="16"/>
      <c r="K75" s="16"/>
      <c r="L75" s="16"/>
      <c r="M75" s="16"/>
      <c r="N75" s="16"/>
      <c r="O75" s="16"/>
      <c r="P75" s="16"/>
    </row>
    <row r="76" spans="1:16" x14ac:dyDescent="0.2">
      <c r="A76" s="1" t="s">
        <v>14</v>
      </c>
      <c r="B76" s="16"/>
      <c r="C76" s="320" t="str">
        <f>'Kops c'!C35:H35</f>
        <v>Gundega Ābelīte 28.03.2024</v>
      </c>
      <c r="D76" s="320"/>
      <c r="E76" s="320"/>
      <c r="F76" s="320"/>
      <c r="G76" s="320"/>
      <c r="H76" s="320"/>
      <c r="I76" s="16"/>
      <c r="J76" s="16"/>
      <c r="K76" s="16"/>
      <c r="L76" s="16"/>
      <c r="M76" s="16"/>
      <c r="N76" s="16"/>
      <c r="O76" s="16"/>
      <c r="P76" s="16"/>
    </row>
    <row r="77" spans="1:16" x14ac:dyDescent="0.2">
      <c r="A77" s="16"/>
      <c r="B77" s="16"/>
      <c r="C77" s="246" t="s">
        <v>15</v>
      </c>
      <c r="D77" s="246"/>
      <c r="E77" s="246"/>
      <c r="F77" s="246"/>
      <c r="G77" s="246"/>
      <c r="H77" s="24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262" t="str">
        <f>'Kops n'!A38:D38</f>
        <v>Tāme sastādīta 2024. gada 28. martā</v>
      </c>
      <c r="B79" s="263"/>
      <c r="C79" s="263"/>
      <c r="D79" s="263"/>
      <c r="E79" s="16"/>
      <c r="F79" s="16"/>
      <c r="G79" s="16"/>
      <c r="H79" s="16"/>
      <c r="I79" s="16"/>
      <c r="J79" s="16"/>
      <c r="K79" s="16"/>
      <c r="L79" s="16"/>
      <c r="M79" s="16"/>
      <c r="N79" s="16"/>
      <c r="O79" s="16"/>
      <c r="P79" s="16"/>
    </row>
    <row r="80" spans="1:16" x14ac:dyDescent="0.2">
      <c r="A80" s="16"/>
      <c r="B80" s="16"/>
      <c r="C80" s="16"/>
      <c r="D80" s="16"/>
      <c r="E80" s="16"/>
      <c r="F80" s="16"/>
      <c r="G80" s="16"/>
      <c r="H80" s="16"/>
      <c r="I80" s="16"/>
      <c r="J80" s="16"/>
      <c r="K80" s="16"/>
      <c r="L80" s="16"/>
      <c r="M80" s="16"/>
      <c r="N80" s="16"/>
      <c r="O80" s="16"/>
      <c r="P80" s="16"/>
    </row>
    <row r="81" spans="1:16" x14ac:dyDescent="0.2">
      <c r="A81" s="1" t="s">
        <v>41</v>
      </c>
      <c r="B81" s="16"/>
      <c r="C81" s="320">
        <f>'Kops c'!C40:H40</f>
        <v>0</v>
      </c>
      <c r="D81" s="320"/>
      <c r="E81" s="320"/>
      <c r="F81" s="320"/>
      <c r="G81" s="320"/>
      <c r="H81" s="320"/>
      <c r="I81" s="16"/>
      <c r="J81" s="16"/>
      <c r="K81" s="16"/>
      <c r="L81" s="16"/>
      <c r="M81" s="16"/>
      <c r="N81" s="16"/>
      <c r="O81" s="16"/>
      <c r="P81" s="16"/>
    </row>
    <row r="82" spans="1:16" x14ac:dyDescent="0.2">
      <c r="A82" s="16"/>
      <c r="B82" s="16"/>
      <c r="C82" s="246" t="s">
        <v>15</v>
      </c>
      <c r="D82" s="246"/>
      <c r="E82" s="246"/>
      <c r="F82" s="246"/>
      <c r="G82" s="246"/>
      <c r="H82" s="24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78" t="s">
        <v>16</v>
      </c>
      <c r="B84" s="42"/>
      <c r="C84" s="85">
        <f>'Kops c'!C43</f>
        <v>0</v>
      </c>
      <c r="D84" s="42"/>
      <c r="E84" s="16"/>
      <c r="F84" s="16"/>
      <c r="G84" s="16"/>
      <c r="H84" s="16"/>
      <c r="I84" s="16"/>
      <c r="J84" s="16"/>
      <c r="K84" s="16"/>
      <c r="L84" s="16"/>
      <c r="M84" s="16"/>
      <c r="N84" s="16"/>
      <c r="O84" s="16"/>
      <c r="P84" s="16"/>
    </row>
    <row r="85" spans="1:16" x14ac:dyDescent="0.2">
      <c r="A85" s="16"/>
      <c r="B85" s="16"/>
      <c r="C85" s="16"/>
      <c r="D85" s="16"/>
      <c r="E85" s="16"/>
      <c r="F85" s="16"/>
      <c r="G85" s="16"/>
      <c r="H85" s="16"/>
      <c r="I85" s="16"/>
      <c r="J85" s="16"/>
      <c r="K85" s="16"/>
      <c r="L85" s="16"/>
      <c r="M85" s="16"/>
      <c r="N85" s="16"/>
      <c r="O85" s="16"/>
      <c r="P85"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82:H82"/>
    <mergeCell ref="L12:P12"/>
    <mergeCell ref="A73:K73"/>
    <mergeCell ref="C76:H76"/>
    <mergeCell ref="C77:H77"/>
    <mergeCell ref="A79:D79"/>
    <mergeCell ref="C81:H81"/>
  </mergeCells>
  <conditionalFormatting sqref="A73:K73">
    <cfRule type="containsText" dxfId="31" priority="3" operator="containsText" text="Tiešās izmaksas kopā, t. sk. darba devēja sociālais nodoklis __.__% ">
      <formula>NOT(ISERROR(SEARCH("Tiešās izmaksas kopā, t. sk. darba devēja sociālais nodoklis __.__% ",A73)))</formula>
    </cfRule>
  </conditionalFormatting>
  <conditionalFormatting sqref="A14:P72">
    <cfRule type="cellIs" dxfId="30" priority="1" operator="equal">
      <formula>0</formula>
    </cfRule>
  </conditionalFormatting>
  <conditionalFormatting sqref="C2:I2 D5:L8 N9:O9 L73:P73 C76:H76 C81:H81 C84">
    <cfRule type="cellIs" dxfId="29"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0000"/>
  </sheetPr>
  <dimension ref="A1:P85"/>
  <sheetViews>
    <sheetView topLeftCell="A48" workbookViewId="0">
      <selection activeCell="M67" sqref="M67"/>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'10a+c+n'!D1</f>
        <v>10</v>
      </c>
      <c r="E1" s="22"/>
      <c r="F1" s="22"/>
      <c r="G1" s="22"/>
      <c r="H1" s="22"/>
      <c r="I1" s="22"/>
      <c r="J1" s="22"/>
      <c r="N1" s="26"/>
      <c r="O1" s="27"/>
      <c r="P1" s="28"/>
    </row>
    <row r="2" spans="1:16" x14ac:dyDescent="0.2">
      <c r="A2" s="29"/>
      <c r="B2" s="29"/>
      <c r="C2" s="332" t="str">
        <f>'10a+c+n'!C2:I2</f>
        <v>SM iekārtu, konstrukciju un būvizstrādājumu kopsavilkums 1</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'10a+c+n'!A9</f>
        <v>Tāme sastādīta  2024. gada tirgus cenās, pamatojoties uz AVK daļas rasējumiem</v>
      </c>
      <c r="B9" s="329"/>
      <c r="C9" s="329"/>
      <c r="D9" s="329"/>
      <c r="E9" s="329"/>
      <c r="F9" s="329"/>
      <c r="G9" s="31"/>
      <c r="H9" s="31"/>
      <c r="I9" s="31"/>
      <c r="J9" s="330" t="s">
        <v>45</v>
      </c>
      <c r="K9" s="330"/>
      <c r="L9" s="330"/>
      <c r="M9" s="330"/>
      <c r="N9" s="331">
        <f>P73</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izmaksas",IF('10a+c+n'!$Q14="N",'10a+c+n'!B14,0))</f>
        <v>0</v>
      </c>
      <c r="C14" s="23">
        <f>IF($C$4="Neattiecināmās izmaksas",IF('10a+c+n'!$Q14="N",'10a+c+n'!C14,0))</f>
        <v>0</v>
      </c>
      <c r="D14" s="23">
        <f>IF($C$4="Neattiecināmās izmaksas",IF('10a+c+n'!$Q14="N",'10a+c+n'!D14,0))</f>
        <v>0</v>
      </c>
      <c r="E14" s="45"/>
      <c r="F14" s="63"/>
      <c r="G14" s="117"/>
      <c r="H14" s="117">
        <f>IF($C$4="Neattiecināmās izmaksas",IF('10a+c+n'!$Q14="N",'10a+c+n'!H14,0))</f>
        <v>0</v>
      </c>
      <c r="I14" s="117"/>
      <c r="J14" s="117"/>
      <c r="K14" s="118">
        <f>IF($C$4="Neattiecināmās izmaksas",IF('10a+c+n'!$Q14="N",'10a+c+n'!K14,0))</f>
        <v>0</v>
      </c>
      <c r="L14" s="81">
        <f>IF($C$4="Neattiecināmās izmaksas",IF('10a+c+n'!$Q14="N",'10a+c+n'!L14,0))</f>
        <v>0</v>
      </c>
      <c r="M14" s="117">
        <f>IF($C$4="Neattiecināmās izmaksas",IF('10a+c+n'!$Q14="N",'10a+c+n'!M14,0))</f>
        <v>0</v>
      </c>
      <c r="N14" s="117">
        <f>IF($C$4="Neattiecināmās izmaksas",IF('10a+c+n'!$Q14="N",'10a+c+n'!N14,0))</f>
        <v>0</v>
      </c>
      <c r="O14" s="117">
        <f>IF($C$4="Neattiecināmās izmaksas",IF('10a+c+n'!$Q14="N",'10a+c+n'!O14,0))</f>
        <v>0</v>
      </c>
      <c r="P14" s="118">
        <f>IF($C$4="Neattiecināmās izmaksas",IF('10a+c+n'!$Q14="N",'10a+c+n'!P14,0))</f>
        <v>0</v>
      </c>
    </row>
    <row r="15" spans="1:16" x14ac:dyDescent="0.2">
      <c r="A15" s="51">
        <f>IF(P15=0,0,IF(COUNTBLANK(P15)=1,0,COUNTA($P$14:P15)))</f>
        <v>0</v>
      </c>
      <c r="B15" s="24">
        <f>IF($C$4="Neattiecināmās izmaksas",IF('10a+c+n'!$Q15="N",'10a+c+n'!B15,0))</f>
        <v>0</v>
      </c>
      <c r="C15" s="24">
        <f>IF($C$4="Neattiecināmās izmaksas",IF('10a+c+n'!$Q15="N",'10a+c+n'!C15,0))</f>
        <v>0</v>
      </c>
      <c r="D15" s="24">
        <f>IF($C$4="Neattiecināmās izmaksas",IF('10a+c+n'!$Q15="N",'10a+c+n'!D15,0))</f>
        <v>0</v>
      </c>
      <c r="E15" s="46"/>
      <c r="F15" s="65"/>
      <c r="G15" s="119"/>
      <c r="H15" s="119">
        <f>IF($C$4="Neattiecināmās izmaksas",IF('10a+c+n'!$Q15="N",'10a+c+n'!H15,0))</f>
        <v>0</v>
      </c>
      <c r="I15" s="119"/>
      <c r="J15" s="119"/>
      <c r="K15" s="120">
        <f>IF($C$4="Neattiecināmās izmaksas",IF('10a+c+n'!$Q15="N",'10a+c+n'!K15,0))</f>
        <v>0</v>
      </c>
      <c r="L15" s="82">
        <f>IF($C$4="Neattiecināmās izmaksas",IF('10a+c+n'!$Q15="N",'10a+c+n'!L15,0))</f>
        <v>0</v>
      </c>
      <c r="M15" s="119">
        <f>IF($C$4="Neattiecināmās izmaksas",IF('10a+c+n'!$Q15="N",'10a+c+n'!M15,0))</f>
        <v>0</v>
      </c>
      <c r="N15" s="119">
        <f>IF($C$4="Neattiecināmās izmaksas",IF('10a+c+n'!$Q15="N",'10a+c+n'!N15,0))</f>
        <v>0</v>
      </c>
      <c r="O15" s="119">
        <f>IF($C$4="Neattiecināmās izmaksas",IF('10a+c+n'!$Q15="N",'10a+c+n'!O15,0))</f>
        <v>0</v>
      </c>
      <c r="P15" s="120">
        <f>IF($C$4="Neattiecināmās izmaksas",IF('10a+c+n'!$Q15="N",'10a+c+n'!P15,0))</f>
        <v>0</v>
      </c>
    </row>
    <row r="16" spans="1:16" x14ac:dyDescent="0.2">
      <c r="A16" s="51">
        <f>IF(P16=0,0,IF(COUNTBLANK(P16)=1,0,COUNTA($P$14:P16)))</f>
        <v>0</v>
      </c>
      <c r="B16" s="24">
        <f>IF($C$4="Neattiecināmās izmaksas",IF('10a+c+n'!$Q16="N",'10a+c+n'!B16,0))</f>
        <v>0</v>
      </c>
      <c r="C16" s="24">
        <f>IF($C$4="Neattiecināmās izmaksas",IF('10a+c+n'!$Q16="N",'10a+c+n'!C16,0))</f>
        <v>0</v>
      </c>
      <c r="D16" s="24">
        <f>IF($C$4="Neattiecināmās izmaksas",IF('10a+c+n'!$Q16="N",'10a+c+n'!D16,0))</f>
        <v>0</v>
      </c>
      <c r="E16" s="46"/>
      <c r="F16" s="65"/>
      <c r="G16" s="119"/>
      <c r="H16" s="119">
        <f>IF($C$4="Neattiecināmās izmaksas",IF('10a+c+n'!$Q16="N",'10a+c+n'!H16,0))</f>
        <v>0</v>
      </c>
      <c r="I16" s="119"/>
      <c r="J16" s="119"/>
      <c r="K16" s="120">
        <f>IF($C$4="Neattiecināmās izmaksas",IF('10a+c+n'!$Q16="N",'10a+c+n'!K16,0))</f>
        <v>0</v>
      </c>
      <c r="L16" s="82">
        <f>IF($C$4="Neattiecināmās izmaksas",IF('10a+c+n'!$Q16="N",'10a+c+n'!L16,0))</f>
        <v>0</v>
      </c>
      <c r="M16" s="119">
        <f>IF($C$4="Neattiecināmās izmaksas",IF('10a+c+n'!$Q16="N",'10a+c+n'!M16,0))</f>
        <v>0</v>
      </c>
      <c r="N16" s="119">
        <f>IF($C$4="Neattiecināmās izmaksas",IF('10a+c+n'!$Q16="N",'10a+c+n'!N16,0))</f>
        <v>0</v>
      </c>
      <c r="O16" s="119">
        <f>IF($C$4="Neattiecināmās izmaksas",IF('10a+c+n'!$Q16="N",'10a+c+n'!O16,0))</f>
        <v>0</v>
      </c>
      <c r="P16" s="120">
        <f>IF($C$4="Neattiecināmās izmaksas",IF('10a+c+n'!$Q16="N",'10a+c+n'!P16,0))</f>
        <v>0</v>
      </c>
    </row>
    <row r="17" spans="1:16" x14ac:dyDescent="0.2">
      <c r="A17" s="51">
        <f>IF(P17=0,0,IF(COUNTBLANK(P17)=1,0,COUNTA($P$14:P17)))</f>
        <v>0</v>
      </c>
      <c r="B17" s="24">
        <f>IF($C$4="Neattiecināmās izmaksas",IF('10a+c+n'!$Q17="N",'10a+c+n'!B17,0))</f>
        <v>0</v>
      </c>
      <c r="C17" s="24">
        <f>IF($C$4="Neattiecināmās izmaksas",IF('10a+c+n'!$Q17="N",'10a+c+n'!C17,0))</f>
        <v>0</v>
      </c>
      <c r="D17" s="24">
        <f>IF($C$4="Neattiecināmās izmaksas",IF('10a+c+n'!$Q17="N",'10a+c+n'!D17,0))</f>
        <v>0</v>
      </c>
      <c r="E17" s="46"/>
      <c r="F17" s="65"/>
      <c r="G17" s="119"/>
      <c r="H17" s="119">
        <f>IF($C$4="Neattiecināmās izmaksas",IF('10a+c+n'!$Q17="N",'10a+c+n'!H17,0))</f>
        <v>0</v>
      </c>
      <c r="I17" s="119"/>
      <c r="J17" s="119"/>
      <c r="K17" s="120">
        <f>IF($C$4="Neattiecināmās izmaksas",IF('10a+c+n'!$Q17="N",'10a+c+n'!K17,0))</f>
        <v>0</v>
      </c>
      <c r="L17" s="82">
        <f>IF($C$4="Neattiecināmās izmaksas",IF('10a+c+n'!$Q17="N",'10a+c+n'!L17,0))</f>
        <v>0</v>
      </c>
      <c r="M17" s="119">
        <f>IF($C$4="Neattiecināmās izmaksas",IF('10a+c+n'!$Q17="N",'10a+c+n'!M17,0))</f>
        <v>0</v>
      </c>
      <c r="N17" s="119">
        <f>IF($C$4="Neattiecināmās izmaksas",IF('10a+c+n'!$Q17="N",'10a+c+n'!N17,0))</f>
        <v>0</v>
      </c>
      <c r="O17" s="119">
        <f>IF($C$4="Neattiecināmās izmaksas",IF('10a+c+n'!$Q17="N",'10a+c+n'!O17,0))</f>
        <v>0</v>
      </c>
      <c r="P17" s="120">
        <f>IF($C$4="Neattiecināmās izmaksas",IF('10a+c+n'!$Q17="N",'10a+c+n'!P17,0))</f>
        <v>0</v>
      </c>
    </row>
    <row r="18" spans="1:16" x14ac:dyDescent="0.2">
      <c r="A18" s="51">
        <f>IF(P18=0,0,IF(COUNTBLANK(P18)=1,0,COUNTA($P$14:P18)))</f>
        <v>0</v>
      </c>
      <c r="B18" s="24">
        <f>IF($C$4="Neattiecināmās izmaksas",IF('10a+c+n'!$Q18="N",'10a+c+n'!B18,0))</f>
        <v>0</v>
      </c>
      <c r="C18" s="24">
        <f>IF($C$4="Neattiecināmās izmaksas",IF('10a+c+n'!$Q18="N",'10a+c+n'!C18,0))</f>
        <v>0</v>
      </c>
      <c r="D18" s="24">
        <f>IF($C$4="Neattiecināmās izmaksas",IF('10a+c+n'!$Q18="N",'10a+c+n'!D18,0))</f>
        <v>0</v>
      </c>
      <c r="E18" s="46"/>
      <c r="F18" s="65"/>
      <c r="G18" s="119"/>
      <c r="H18" s="119">
        <f>IF($C$4="Neattiecināmās izmaksas",IF('10a+c+n'!$Q18="N",'10a+c+n'!H18,0))</f>
        <v>0</v>
      </c>
      <c r="I18" s="119"/>
      <c r="J18" s="119"/>
      <c r="K18" s="120">
        <f>IF($C$4="Neattiecināmās izmaksas",IF('10a+c+n'!$Q18="N",'10a+c+n'!K18,0))</f>
        <v>0</v>
      </c>
      <c r="L18" s="82">
        <f>IF($C$4="Neattiecināmās izmaksas",IF('10a+c+n'!$Q18="N",'10a+c+n'!L18,0))</f>
        <v>0</v>
      </c>
      <c r="M18" s="119">
        <f>IF($C$4="Neattiecināmās izmaksas",IF('10a+c+n'!$Q18="N",'10a+c+n'!M18,0))</f>
        <v>0</v>
      </c>
      <c r="N18" s="119">
        <f>IF($C$4="Neattiecināmās izmaksas",IF('10a+c+n'!$Q18="N",'10a+c+n'!N18,0))</f>
        <v>0</v>
      </c>
      <c r="O18" s="119">
        <f>IF($C$4="Neattiecināmās izmaksas",IF('10a+c+n'!$Q18="N",'10a+c+n'!O18,0))</f>
        <v>0</v>
      </c>
      <c r="P18" s="120">
        <f>IF($C$4="Neattiecināmās izmaksas",IF('10a+c+n'!$Q18="N",'10a+c+n'!P18,0))</f>
        <v>0</v>
      </c>
    </row>
    <row r="19" spans="1:16" x14ac:dyDescent="0.2">
      <c r="A19" s="51">
        <f>IF(P19=0,0,IF(COUNTBLANK(P19)=1,0,COUNTA($P$14:P19)))</f>
        <v>0</v>
      </c>
      <c r="B19" s="24">
        <f>IF($C$4="Neattiecināmās izmaksas",IF('10a+c+n'!$Q19="N",'10a+c+n'!B19,0))</f>
        <v>0</v>
      </c>
      <c r="C19" s="24">
        <f>IF($C$4="Neattiecināmās izmaksas",IF('10a+c+n'!$Q19="N",'10a+c+n'!C19,0))</f>
        <v>0</v>
      </c>
      <c r="D19" s="24">
        <f>IF($C$4="Neattiecināmās izmaksas",IF('10a+c+n'!$Q19="N",'10a+c+n'!D19,0))</f>
        <v>0</v>
      </c>
      <c r="E19" s="46"/>
      <c r="F19" s="65"/>
      <c r="G19" s="119"/>
      <c r="H19" s="119">
        <f>IF($C$4="Neattiecināmās izmaksas",IF('10a+c+n'!$Q19="N",'10a+c+n'!H19,0))</f>
        <v>0</v>
      </c>
      <c r="I19" s="119"/>
      <c r="J19" s="119"/>
      <c r="K19" s="120">
        <f>IF($C$4="Neattiecināmās izmaksas",IF('10a+c+n'!$Q19="N",'10a+c+n'!K19,0))</f>
        <v>0</v>
      </c>
      <c r="L19" s="82">
        <f>IF($C$4="Neattiecināmās izmaksas",IF('10a+c+n'!$Q19="N",'10a+c+n'!L19,0))</f>
        <v>0</v>
      </c>
      <c r="M19" s="119">
        <f>IF($C$4="Neattiecināmās izmaksas",IF('10a+c+n'!$Q19="N",'10a+c+n'!M19,0))</f>
        <v>0</v>
      </c>
      <c r="N19" s="119">
        <f>IF($C$4="Neattiecināmās izmaksas",IF('10a+c+n'!$Q19="N",'10a+c+n'!N19,0))</f>
        <v>0</v>
      </c>
      <c r="O19" s="119">
        <f>IF($C$4="Neattiecināmās izmaksas",IF('10a+c+n'!$Q19="N",'10a+c+n'!O19,0))</f>
        <v>0</v>
      </c>
      <c r="P19" s="120">
        <f>IF($C$4="Neattiecināmās izmaksas",IF('10a+c+n'!$Q19="N",'10a+c+n'!P19,0))</f>
        <v>0</v>
      </c>
    </row>
    <row r="20" spans="1:16" x14ac:dyDescent="0.2">
      <c r="A20" s="51">
        <f>IF(P20=0,0,IF(COUNTBLANK(P20)=1,0,COUNTA($P$14:P20)))</f>
        <v>0</v>
      </c>
      <c r="B20" s="24">
        <f>IF($C$4="Neattiecināmās izmaksas",IF('10a+c+n'!$Q20="N",'10a+c+n'!B20,0))</f>
        <v>0</v>
      </c>
      <c r="C20" s="24">
        <f>IF($C$4="Neattiecināmās izmaksas",IF('10a+c+n'!$Q20="N",'10a+c+n'!C20,0))</f>
        <v>0</v>
      </c>
      <c r="D20" s="24">
        <f>IF($C$4="Neattiecināmās izmaksas",IF('10a+c+n'!$Q20="N",'10a+c+n'!D20,0))</f>
        <v>0</v>
      </c>
      <c r="E20" s="46"/>
      <c r="F20" s="65"/>
      <c r="G20" s="119"/>
      <c r="H20" s="119">
        <f>IF($C$4="Neattiecināmās izmaksas",IF('10a+c+n'!$Q20="N",'10a+c+n'!H20,0))</f>
        <v>0</v>
      </c>
      <c r="I20" s="119"/>
      <c r="J20" s="119"/>
      <c r="K20" s="120">
        <f>IF($C$4="Neattiecināmās izmaksas",IF('10a+c+n'!$Q20="N",'10a+c+n'!K20,0))</f>
        <v>0</v>
      </c>
      <c r="L20" s="82">
        <f>IF($C$4="Neattiecināmās izmaksas",IF('10a+c+n'!$Q20="N",'10a+c+n'!L20,0))</f>
        <v>0</v>
      </c>
      <c r="M20" s="119">
        <f>IF($C$4="Neattiecināmās izmaksas",IF('10a+c+n'!$Q20="N",'10a+c+n'!M20,0))</f>
        <v>0</v>
      </c>
      <c r="N20" s="119">
        <f>IF($C$4="Neattiecināmās izmaksas",IF('10a+c+n'!$Q20="N",'10a+c+n'!N20,0))</f>
        <v>0</v>
      </c>
      <c r="O20" s="119">
        <f>IF($C$4="Neattiecināmās izmaksas",IF('10a+c+n'!$Q20="N",'10a+c+n'!O20,0))</f>
        <v>0</v>
      </c>
      <c r="P20" s="120">
        <f>IF($C$4="Neattiecināmās izmaksas",IF('10a+c+n'!$Q20="N",'10a+c+n'!P20,0))</f>
        <v>0</v>
      </c>
    </row>
    <row r="21" spans="1:16" x14ac:dyDescent="0.2">
      <c r="A21" s="51">
        <f>IF(P21=0,0,IF(COUNTBLANK(P21)=1,0,COUNTA($P$14:P21)))</f>
        <v>0</v>
      </c>
      <c r="B21" s="24">
        <f>IF($C$4="Neattiecināmās izmaksas",IF('10a+c+n'!$Q21="N",'10a+c+n'!B21,0))</f>
        <v>0</v>
      </c>
      <c r="C21" s="24">
        <f>IF($C$4="Neattiecināmās izmaksas",IF('10a+c+n'!$Q21="N",'10a+c+n'!C21,0))</f>
        <v>0</v>
      </c>
      <c r="D21" s="24">
        <f>IF($C$4="Neattiecināmās izmaksas",IF('10a+c+n'!$Q21="N",'10a+c+n'!D21,0))</f>
        <v>0</v>
      </c>
      <c r="E21" s="46"/>
      <c r="F21" s="65"/>
      <c r="G21" s="119"/>
      <c r="H21" s="119">
        <f>IF($C$4="Neattiecināmās izmaksas",IF('10a+c+n'!$Q21="N",'10a+c+n'!H21,0))</f>
        <v>0</v>
      </c>
      <c r="I21" s="119"/>
      <c r="J21" s="119"/>
      <c r="K21" s="120">
        <f>IF($C$4="Neattiecināmās izmaksas",IF('10a+c+n'!$Q21="N",'10a+c+n'!K21,0))</f>
        <v>0</v>
      </c>
      <c r="L21" s="82">
        <f>IF($C$4="Neattiecināmās izmaksas",IF('10a+c+n'!$Q21="N",'10a+c+n'!L21,0))</f>
        <v>0</v>
      </c>
      <c r="M21" s="119">
        <f>IF($C$4="Neattiecināmās izmaksas",IF('10a+c+n'!$Q21="N",'10a+c+n'!M21,0))</f>
        <v>0</v>
      </c>
      <c r="N21" s="119">
        <f>IF($C$4="Neattiecināmās izmaksas",IF('10a+c+n'!$Q21="N",'10a+c+n'!N21,0))</f>
        <v>0</v>
      </c>
      <c r="O21" s="119">
        <f>IF($C$4="Neattiecināmās izmaksas",IF('10a+c+n'!$Q21="N",'10a+c+n'!O21,0))</f>
        <v>0</v>
      </c>
      <c r="P21" s="120">
        <f>IF($C$4="Neattiecināmās izmaksas",IF('10a+c+n'!$Q21="N",'10a+c+n'!P21,0))</f>
        <v>0</v>
      </c>
    </row>
    <row r="22" spans="1:16" x14ac:dyDescent="0.2">
      <c r="A22" s="51">
        <f>IF(P22=0,0,IF(COUNTBLANK(P22)=1,0,COUNTA($P$14:P22)))</f>
        <v>0</v>
      </c>
      <c r="B22" s="24">
        <f>IF($C$4="Neattiecināmās izmaksas",IF('10a+c+n'!$Q22="N",'10a+c+n'!B22,0))</f>
        <v>0</v>
      </c>
      <c r="C22" s="24">
        <f>IF($C$4="Neattiecināmās izmaksas",IF('10a+c+n'!$Q22="N",'10a+c+n'!C22,0))</f>
        <v>0</v>
      </c>
      <c r="D22" s="24">
        <f>IF($C$4="Neattiecināmās izmaksas",IF('10a+c+n'!$Q22="N",'10a+c+n'!D22,0))</f>
        <v>0</v>
      </c>
      <c r="E22" s="46"/>
      <c r="F22" s="65"/>
      <c r="G22" s="119"/>
      <c r="H22" s="119">
        <f>IF($C$4="Neattiecināmās izmaksas",IF('10a+c+n'!$Q22="N",'10a+c+n'!H22,0))</f>
        <v>0</v>
      </c>
      <c r="I22" s="119"/>
      <c r="J22" s="119"/>
      <c r="K22" s="120">
        <f>IF($C$4="Neattiecināmās izmaksas",IF('10a+c+n'!$Q22="N",'10a+c+n'!K22,0))</f>
        <v>0</v>
      </c>
      <c r="L22" s="82">
        <f>IF($C$4="Neattiecināmās izmaksas",IF('10a+c+n'!$Q22="N",'10a+c+n'!L22,0))</f>
        <v>0</v>
      </c>
      <c r="M22" s="119">
        <f>IF($C$4="Neattiecināmās izmaksas",IF('10a+c+n'!$Q22="N",'10a+c+n'!M22,0))</f>
        <v>0</v>
      </c>
      <c r="N22" s="119">
        <f>IF($C$4="Neattiecināmās izmaksas",IF('10a+c+n'!$Q22="N",'10a+c+n'!N22,0))</f>
        <v>0</v>
      </c>
      <c r="O22" s="119">
        <f>IF($C$4="Neattiecināmās izmaksas",IF('10a+c+n'!$Q22="N",'10a+c+n'!O22,0))</f>
        <v>0</v>
      </c>
      <c r="P22" s="120">
        <f>IF($C$4="Neattiecināmās izmaksas",IF('10a+c+n'!$Q22="N",'10a+c+n'!P22,0))</f>
        <v>0</v>
      </c>
    </row>
    <row r="23" spans="1:16" x14ac:dyDescent="0.2">
      <c r="A23" s="51">
        <f>IF(P23=0,0,IF(COUNTBLANK(P23)=1,0,COUNTA($P$14:P23)))</f>
        <v>0</v>
      </c>
      <c r="B23" s="24">
        <f>IF($C$4="Neattiecināmās izmaksas",IF('10a+c+n'!$Q23="N",'10a+c+n'!B23,0))</f>
        <v>0</v>
      </c>
      <c r="C23" s="24">
        <f>IF($C$4="Neattiecināmās izmaksas",IF('10a+c+n'!$Q23="N",'10a+c+n'!C23,0))</f>
        <v>0</v>
      </c>
      <c r="D23" s="24">
        <f>IF($C$4="Neattiecināmās izmaksas",IF('10a+c+n'!$Q23="N",'10a+c+n'!D23,0))</f>
        <v>0</v>
      </c>
      <c r="E23" s="46"/>
      <c r="F23" s="65"/>
      <c r="G23" s="119"/>
      <c r="H23" s="119">
        <f>IF($C$4="Neattiecināmās izmaksas",IF('10a+c+n'!$Q23="N",'10a+c+n'!H23,0))</f>
        <v>0</v>
      </c>
      <c r="I23" s="119"/>
      <c r="J23" s="119"/>
      <c r="K23" s="120">
        <f>IF($C$4="Neattiecināmās izmaksas",IF('10a+c+n'!$Q23="N",'10a+c+n'!K23,0))</f>
        <v>0</v>
      </c>
      <c r="L23" s="82">
        <f>IF($C$4="Neattiecināmās izmaksas",IF('10a+c+n'!$Q23="N",'10a+c+n'!L23,0))</f>
        <v>0</v>
      </c>
      <c r="M23" s="119">
        <f>IF($C$4="Neattiecināmās izmaksas",IF('10a+c+n'!$Q23="N",'10a+c+n'!M23,0))</f>
        <v>0</v>
      </c>
      <c r="N23" s="119">
        <f>IF($C$4="Neattiecināmās izmaksas",IF('10a+c+n'!$Q23="N",'10a+c+n'!N23,0))</f>
        <v>0</v>
      </c>
      <c r="O23" s="119">
        <f>IF($C$4="Neattiecināmās izmaksas",IF('10a+c+n'!$Q23="N",'10a+c+n'!O23,0))</f>
        <v>0</v>
      </c>
      <c r="P23" s="120">
        <f>IF($C$4="Neattiecināmās izmaksas",IF('10a+c+n'!$Q23="N",'10a+c+n'!P23,0))</f>
        <v>0</v>
      </c>
    </row>
    <row r="24" spans="1:16" x14ac:dyDescent="0.2">
      <c r="A24" s="51">
        <f>IF(P24=0,0,IF(COUNTBLANK(P24)=1,0,COUNTA($P$14:P24)))</f>
        <v>0</v>
      </c>
      <c r="B24" s="24">
        <f>IF($C$4="Neattiecināmās izmaksas",IF('10a+c+n'!$Q24="N",'10a+c+n'!B24,0))</f>
        <v>0</v>
      </c>
      <c r="C24" s="24">
        <f>IF($C$4="Neattiecināmās izmaksas",IF('10a+c+n'!$Q24="N",'10a+c+n'!C24,0))</f>
        <v>0</v>
      </c>
      <c r="D24" s="24">
        <f>IF($C$4="Neattiecināmās izmaksas",IF('10a+c+n'!$Q24="N",'10a+c+n'!D24,0))</f>
        <v>0</v>
      </c>
      <c r="E24" s="46"/>
      <c r="F24" s="65"/>
      <c r="G24" s="119"/>
      <c r="H24" s="119">
        <f>IF($C$4="Neattiecināmās izmaksas",IF('10a+c+n'!$Q24="N",'10a+c+n'!H24,0))</f>
        <v>0</v>
      </c>
      <c r="I24" s="119"/>
      <c r="J24" s="119"/>
      <c r="K24" s="120">
        <f>IF($C$4="Neattiecināmās izmaksas",IF('10a+c+n'!$Q24="N",'10a+c+n'!K24,0))</f>
        <v>0</v>
      </c>
      <c r="L24" s="82">
        <f>IF($C$4="Neattiecināmās izmaksas",IF('10a+c+n'!$Q24="N",'10a+c+n'!L24,0))</f>
        <v>0</v>
      </c>
      <c r="M24" s="119">
        <f>IF($C$4="Neattiecināmās izmaksas",IF('10a+c+n'!$Q24="N",'10a+c+n'!M24,0))</f>
        <v>0</v>
      </c>
      <c r="N24" s="119">
        <f>IF($C$4="Neattiecināmās izmaksas",IF('10a+c+n'!$Q24="N",'10a+c+n'!N24,0))</f>
        <v>0</v>
      </c>
      <c r="O24" s="119">
        <f>IF($C$4="Neattiecināmās izmaksas",IF('10a+c+n'!$Q24="N",'10a+c+n'!O24,0))</f>
        <v>0</v>
      </c>
      <c r="P24" s="120">
        <f>IF($C$4="Neattiecināmās izmaksas",IF('10a+c+n'!$Q24="N",'10a+c+n'!P24,0))</f>
        <v>0</v>
      </c>
    </row>
    <row r="25" spans="1:16" x14ac:dyDescent="0.2">
      <c r="A25" s="51">
        <f>IF(P25=0,0,IF(COUNTBLANK(P25)=1,0,COUNTA($P$14:P25)))</f>
        <v>0</v>
      </c>
      <c r="B25" s="24">
        <f>IF($C$4="Neattiecināmās izmaksas",IF('10a+c+n'!$Q25="N",'10a+c+n'!B25,0))</f>
        <v>0</v>
      </c>
      <c r="C25" s="24">
        <f>IF($C$4="Neattiecināmās izmaksas",IF('10a+c+n'!$Q25="N",'10a+c+n'!C25,0))</f>
        <v>0</v>
      </c>
      <c r="D25" s="24">
        <f>IF($C$4="Neattiecināmās izmaksas",IF('10a+c+n'!$Q25="N",'10a+c+n'!D25,0))</f>
        <v>0</v>
      </c>
      <c r="E25" s="46"/>
      <c r="F25" s="65"/>
      <c r="G25" s="119"/>
      <c r="H25" s="119">
        <f>IF($C$4="Neattiecināmās izmaksas",IF('10a+c+n'!$Q25="N",'10a+c+n'!H25,0))</f>
        <v>0</v>
      </c>
      <c r="I25" s="119"/>
      <c r="J25" s="119"/>
      <c r="K25" s="120">
        <f>IF($C$4="Neattiecināmās izmaksas",IF('10a+c+n'!$Q25="N",'10a+c+n'!K25,0))</f>
        <v>0</v>
      </c>
      <c r="L25" s="82">
        <f>IF($C$4="Neattiecināmās izmaksas",IF('10a+c+n'!$Q25="N",'10a+c+n'!L25,0))</f>
        <v>0</v>
      </c>
      <c r="M25" s="119">
        <f>IF($C$4="Neattiecināmās izmaksas",IF('10a+c+n'!$Q25="N",'10a+c+n'!M25,0))</f>
        <v>0</v>
      </c>
      <c r="N25" s="119">
        <f>IF($C$4="Neattiecināmās izmaksas",IF('10a+c+n'!$Q25="N",'10a+c+n'!N25,0))</f>
        <v>0</v>
      </c>
      <c r="O25" s="119">
        <f>IF($C$4="Neattiecināmās izmaksas",IF('10a+c+n'!$Q25="N",'10a+c+n'!O25,0))</f>
        <v>0</v>
      </c>
      <c r="P25" s="120">
        <f>IF($C$4="Neattiecināmās izmaksas",IF('10a+c+n'!$Q25="N",'10a+c+n'!P25,0))</f>
        <v>0</v>
      </c>
    </row>
    <row r="26" spans="1:16" x14ac:dyDescent="0.2">
      <c r="A26" s="51">
        <f>IF(P26=0,0,IF(COUNTBLANK(P26)=1,0,COUNTA($P$14:P26)))</f>
        <v>0</v>
      </c>
      <c r="B26" s="24">
        <f>IF($C$4="Neattiecināmās izmaksas",IF('10a+c+n'!$Q26="N",'10a+c+n'!B26,0))</f>
        <v>0</v>
      </c>
      <c r="C26" s="24">
        <f>IF($C$4="Neattiecināmās izmaksas",IF('10a+c+n'!$Q26="N",'10a+c+n'!C26,0))</f>
        <v>0</v>
      </c>
      <c r="D26" s="24">
        <f>IF($C$4="Neattiecināmās izmaksas",IF('10a+c+n'!$Q26="N",'10a+c+n'!D26,0))</f>
        <v>0</v>
      </c>
      <c r="E26" s="46"/>
      <c r="F26" s="65"/>
      <c r="G26" s="119"/>
      <c r="H26" s="119">
        <f>IF($C$4="Neattiecināmās izmaksas",IF('10a+c+n'!$Q26="N",'10a+c+n'!H26,0))</f>
        <v>0</v>
      </c>
      <c r="I26" s="119"/>
      <c r="J26" s="119"/>
      <c r="K26" s="120">
        <f>IF($C$4="Neattiecināmās izmaksas",IF('10a+c+n'!$Q26="N",'10a+c+n'!K26,0))</f>
        <v>0</v>
      </c>
      <c r="L26" s="82">
        <f>IF($C$4="Neattiecināmās izmaksas",IF('10a+c+n'!$Q26="N",'10a+c+n'!L26,0))</f>
        <v>0</v>
      </c>
      <c r="M26" s="119">
        <f>IF($C$4="Neattiecināmās izmaksas",IF('10a+c+n'!$Q26="N",'10a+c+n'!M26,0))</f>
        <v>0</v>
      </c>
      <c r="N26" s="119">
        <f>IF($C$4="Neattiecināmās izmaksas",IF('10a+c+n'!$Q26="N",'10a+c+n'!N26,0))</f>
        <v>0</v>
      </c>
      <c r="O26" s="119">
        <f>IF($C$4="Neattiecināmās izmaksas",IF('10a+c+n'!$Q26="N",'10a+c+n'!O26,0))</f>
        <v>0</v>
      </c>
      <c r="P26" s="120">
        <f>IF($C$4="Neattiecināmās izmaksas",IF('10a+c+n'!$Q26="N",'10a+c+n'!P26,0))</f>
        <v>0</v>
      </c>
    </row>
    <row r="27" spans="1:16" x14ac:dyDescent="0.2">
      <c r="A27" s="51">
        <f>IF(P27=0,0,IF(COUNTBLANK(P27)=1,0,COUNTA($P$14:P27)))</f>
        <v>0</v>
      </c>
      <c r="B27" s="24">
        <f>IF($C$4="Neattiecināmās izmaksas",IF('10a+c+n'!$Q27="N",'10a+c+n'!B27,0))</f>
        <v>0</v>
      </c>
      <c r="C27" s="24">
        <f>IF($C$4="Neattiecināmās izmaksas",IF('10a+c+n'!$Q27="N",'10a+c+n'!C27,0))</f>
        <v>0</v>
      </c>
      <c r="D27" s="24">
        <f>IF($C$4="Neattiecināmās izmaksas",IF('10a+c+n'!$Q27="N",'10a+c+n'!D27,0))</f>
        <v>0</v>
      </c>
      <c r="E27" s="46"/>
      <c r="F27" s="65"/>
      <c r="G27" s="119"/>
      <c r="H27" s="119">
        <f>IF($C$4="Neattiecināmās izmaksas",IF('10a+c+n'!$Q27="N",'10a+c+n'!H27,0))</f>
        <v>0</v>
      </c>
      <c r="I27" s="119"/>
      <c r="J27" s="119"/>
      <c r="K27" s="120">
        <f>IF($C$4="Neattiecināmās izmaksas",IF('10a+c+n'!$Q27="N",'10a+c+n'!K27,0))</f>
        <v>0</v>
      </c>
      <c r="L27" s="82">
        <f>IF($C$4="Neattiecināmās izmaksas",IF('10a+c+n'!$Q27="N",'10a+c+n'!L27,0))</f>
        <v>0</v>
      </c>
      <c r="M27" s="119">
        <f>IF($C$4="Neattiecināmās izmaksas",IF('10a+c+n'!$Q27="N",'10a+c+n'!M27,0))</f>
        <v>0</v>
      </c>
      <c r="N27" s="119">
        <f>IF($C$4="Neattiecināmās izmaksas",IF('10a+c+n'!$Q27="N",'10a+c+n'!N27,0))</f>
        <v>0</v>
      </c>
      <c r="O27" s="119">
        <f>IF($C$4="Neattiecināmās izmaksas",IF('10a+c+n'!$Q27="N",'10a+c+n'!O27,0))</f>
        <v>0</v>
      </c>
      <c r="P27" s="120">
        <f>IF($C$4="Neattiecināmās izmaksas",IF('10a+c+n'!$Q27="N",'10a+c+n'!P27,0))</f>
        <v>0</v>
      </c>
    </row>
    <row r="28" spans="1:16" x14ac:dyDescent="0.2">
      <c r="A28" s="51">
        <f>IF(P28=0,0,IF(COUNTBLANK(P28)=1,0,COUNTA($P$14:P28)))</f>
        <v>0</v>
      </c>
      <c r="B28" s="24">
        <f>IF($C$4="Neattiecināmās izmaksas",IF('10a+c+n'!$Q28="N",'10a+c+n'!B28,0))</f>
        <v>0</v>
      </c>
      <c r="C28" s="24">
        <f>IF($C$4="Neattiecināmās izmaksas",IF('10a+c+n'!$Q28="N",'10a+c+n'!C28,0))</f>
        <v>0</v>
      </c>
      <c r="D28" s="24">
        <f>IF($C$4="Neattiecināmās izmaksas",IF('10a+c+n'!$Q28="N",'10a+c+n'!D28,0))</f>
        <v>0</v>
      </c>
      <c r="E28" s="46"/>
      <c r="F28" s="65"/>
      <c r="G28" s="119"/>
      <c r="H28" s="119">
        <f>IF($C$4="Neattiecināmās izmaksas",IF('10a+c+n'!$Q28="N",'10a+c+n'!H28,0))</f>
        <v>0</v>
      </c>
      <c r="I28" s="119"/>
      <c r="J28" s="119"/>
      <c r="K28" s="120">
        <f>IF($C$4="Neattiecināmās izmaksas",IF('10a+c+n'!$Q28="N",'10a+c+n'!K28,0))</f>
        <v>0</v>
      </c>
      <c r="L28" s="82">
        <f>IF($C$4="Neattiecināmās izmaksas",IF('10a+c+n'!$Q28="N",'10a+c+n'!L28,0))</f>
        <v>0</v>
      </c>
      <c r="M28" s="119">
        <f>IF($C$4="Neattiecināmās izmaksas",IF('10a+c+n'!$Q28="N",'10a+c+n'!M28,0))</f>
        <v>0</v>
      </c>
      <c r="N28" s="119">
        <f>IF($C$4="Neattiecināmās izmaksas",IF('10a+c+n'!$Q28="N",'10a+c+n'!N28,0))</f>
        <v>0</v>
      </c>
      <c r="O28" s="119">
        <f>IF($C$4="Neattiecināmās izmaksas",IF('10a+c+n'!$Q28="N",'10a+c+n'!O28,0))</f>
        <v>0</v>
      </c>
      <c r="P28" s="120">
        <f>IF($C$4="Neattiecināmās izmaksas",IF('10a+c+n'!$Q28="N",'10a+c+n'!P28,0))</f>
        <v>0</v>
      </c>
    </row>
    <row r="29" spans="1:16" x14ac:dyDescent="0.2">
      <c r="A29" s="51">
        <f>IF(P29=0,0,IF(COUNTBLANK(P29)=1,0,COUNTA($P$14:P29)))</f>
        <v>0</v>
      </c>
      <c r="B29" s="24">
        <f>IF($C$4="Neattiecināmās izmaksas",IF('10a+c+n'!$Q29="N",'10a+c+n'!B29,0))</f>
        <v>0</v>
      </c>
      <c r="C29" s="24">
        <f>IF($C$4="Neattiecināmās izmaksas",IF('10a+c+n'!$Q29="N",'10a+c+n'!C29,0))</f>
        <v>0</v>
      </c>
      <c r="D29" s="24">
        <f>IF($C$4="Neattiecināmās izmaksas",IF('10a+c+n'!$Q29="N",'10a+c+n'!D29,0))</f>
        <v>0</v>
      </c>
      <c r="E29" s="46"/>
      <c r="F29" s="65"/>
      <c r="G29" s="119"/>
      <c r="H29" s="119">
        <f>IF($C$4="Neattiecināmās izmaksas",IF('10a+c+n'!$Q29="N",'10a+c+n'!H29,0))</f>
        <v>0</v>
      </c>
      <c r="I29" s="119"/>
      <c r="J29" s="119"/>
      <c r="K29" s="120">
        <f>IF($C$4="Neattiecināmās izmaksas",IF('10a+c+n'!$Q29="N",'10a+c+n'!K29,0))</f>
        <v>0</v>
      </c>
      <c r="L29" s="82">
        <f>IF($C$4="Neattiecināmās izmaksas",IF('10a+c+n'!$Q29="N",'10a+c+n'!L29,0))</f>
        <v>0</v>
      </c>
      <c r="M29" s="119">
        <f>IF($C$4="Neattiecināmās izmaksas",IF('10a+c+n'!$Q29="N",'10a+c+n'!M29,0))</f>
        <v>0</v>
      </c>
      <c r="N29" s="119">
        <f>IF($C$4="Neattiecināmās izmaksas",IF('10a+c+n'!$Q29="N",'10a+c+n'!N29,0))</f>
        <v>0</v>
      </c>
      <c r="O29" s="119">
        <f>IF($C$4="Neattiecināmās izmaksas",IF('10a+c+n'!$Q29="N",'10a+c+n'!O29,0))</f>
        <v>0</v>
      </c>
      <c r="P29" s="120">
        <f>IF($C$4="Neattiecināmās izmaksas",IF('10a+c+n'!$Q29="N",'10a+c+n'!P29,0))</f>
        <v>0</v>
      </c>
    </row>
    <row r="30" spans="1:16" x14ac:dyDescent="0.2">
      <c r="A30" s="51">
        <f>IF(P30=0,0,IF(COUNTBLANK(P30)=1,0,COUNTA($P$14:P30)))</f>
        <v>0</v>
      </c>
      <c r="B30" s="24">
        <f>IF($C$4="Neattiecināmās izmaksas",IF('10a+c+n'!$Q30="N",'10a+c+n'!B30,0))</f>
        <v>0</v>
      </c>
      <c r="C30" s="24">
        <f>IF($C$4="Neattiecināmās izmaksas",IF('10a+c+n'!$Q30="N",'10a+c+n'!C30,0))</f>
        <v>0</v>
      </c>
      <c r="D30" s="24">
        <f>IF($C$4="Neattiecināmās izmaksas",IF('10a+c+n'!$Q30="N",'10a+c+n'!D30,0))</f>
        <v>0</v>
      </c>
      <c r="E30" s="46"/>
      <c r="F30" s="65"/>
      <c r="G30" s="119"/>
      <c r="H30" s="119">
        <f>IF($C$4="Neattiecināmās izmaksas",IF('10a+c+n'!$Q30="N",'10a+c+n'!H30,0))</f>
        <v>0</v>
      </c>
      <c r="I30" s="119"/>
      <c r="J30" s="119"/>
      <c r="K30" s="120">
        <f>IF($C$4="Neattiecināmās izmaksas",IF('10a+c+n'!$Q30="N",'10a+c+n'!K30,0))</f>
        <v>0</v>
      </c>
      <c r="L30" s="82">
        <f>IF($C$4="Neattiecināmās izmaksas",IF('10a+c+n'!$Q30="N",'10a+c+n'!L30,0))</f>
        <v>0</v>
      </c>
      <c r="M30" s="119">
        <f>IF($C$4="Neattiecināmās izmaksas",IF('10a+c+n'!$Q30="N",'10a+c+n'!M30,0))</f>
        <v>0</v>
      </c>
      <c r="N30" s="119">
        <f>IF($C$4="Neattiecināmās izmaksas",IF('10a+c+n'!$Q30="N",'10a+c+n'!N30,0))</f>
        <v>0</v>
      </c>
      <c r="O30" s="119">
        <f>IF($C$4="Neattiecināmās izmaksas",IF('10a+c+n'!$Q30="N",'10a+c+n'!O30,0))</f>
        <v>0</v>
      </c>
      <c r="P30" s="120">
        <f>IF($C$4="Neattiecināmās izmaksas",IF('10a+c+n'!$Q30="N",'10a+c+n'!P30,0))</f>
        <v>0</v>
      </c>
    </row>
    <row r="31" spans="1:16" x14ac:dyDescent="0.2">
      <c r="A31" s="51">
        <f>IF(P31=0,0,IF(COUNTBLANK(P31)=1,0,COUNTA($P$14:P31)))</f>
        <v>0</v>
      </c>
      <c r="B31" s="24">
        <f>IF($C$4="Neattiecināmās izmaksas",IF('10a+c+n'!$Q31="N",'10a+c+n'!B31,0))</f>
        <v>0</v>
      </c>
      <c r="C31" s="24">
        <f>IF($C$4="Neattiecināmās izmaksas",IF('10a+c+n'!$Q31="N",'10a+c+n'!C31,0))</f>
        <v>0</v>
      </c>
      <c r="D31" s="24">
        <f>IF($C$4="Neattiecināmās izmaksas",IF('10a+c+n'!$Q31="N",'10a+c+n'!D31,0))</f>
        <v>0</v>
      </c>
      <c r="E31" s="46"/>
      <c r="F31" s="65"/>
      <c r="G31" s="119"/>
      <c r="H31" s="119">
        <f>IF($C$4="Neattiecināmās izmaksas",IF('10a+c+n'!$Q31="N",'10a+c+n'!H31,0))</f>
        <v>0</v>
      </c>
      <c r="I31" s="119"/>
      <c r="J31" s="119"/>
      <c r="K31" s="120">
        <f>IF($C$4="Neattiecināmās izmaksas",IF('10a+c+n'!$Q31="N",'10a+c+n'!K31,0))</f>
        <v>0</v>
      </c>
      <c r="L31" s="82">
        <f>IF($C$4="Neattiecināmās izmaksas",IF('10a+c+n'!$Q31="N",'10a+c+n'!L31,0))</f>
        <v>0</v>
      </c>
      <c r="M31" s="119">
        <f>IF($C$4="Neattiecināmās izmaksas",IF('10a+c+n'!$Q31="N",'10a+c+n'!M31,0))</f>
        <v>0</v>
      </c>
      <c r="N31" s="119">
        <f>IF($C$4="Neattiecināmās izmaksas",IF('10a+c+n'!$Q31="N",'10a+c+n'!N31,0))</f>
        <v>0</v>
      </c>
      <c r="O31" s="119">
        <f>IF($C$4="Neattiecināmās izmaksas",IF('10a+c+n'!$Q31="N",'10a+c+n'!O31,0))</f>
        <v>0</v>
      </c>
      <c r="P31" s="120">
        <f>IF($C$4="Neattiecināmās izmaksas",IF('10a+c+n'!$Q31="N",'10a+c+n'!P31,0))</f>
        <v>0</v>
      </c>
    </row>
    <row r="32" spans="1:16" x14ac:dyDescent="0.2">
      <c r="A32" s="51">
        <f>IF(P32=0,0,IF(COUNTBLANK(P32)=1,0,COUNTA($P$14:P32)))</f>
        <v>0</v>
      </c>
      <c r="B32" s="24">
        <f>IF($C$4="Neattiecināmās izmaksas",IF('10a+c+n'!$Q32="N",'10a+c+n'!B32,0))</f>
        <v>0</v>
      </c>
      <c r="C32" s="24">
        <f>IF($C$4="Neattiecināmās izmaksas",IF('10a+c+n'!$Q32="N",'10a+c+n'!C32,0))</f>
        <v>0</v>
      </c>
      <c r="D32" s="24">
        <f>IF($C$4="Neattiecināmās izmaksas",IF('10a+c+n'!$Q32="N",'10a+c+n'!D32,0))</f>
        <v>0</v>
      </c>
      <c r="E32" s="46"/>
      <c r="F32" s="65"/>
      <c r="G32" s="119"/>
      <c r="H32" s="119">
        <f>IF($C$4="Neattiecināmās izmaksas",IF('10a+c+n'!$Q32="N",'10a+c+n'!H32,0))</f>
        <v>0</v>
      </c>
      <c r="I32" s="119"/>
      <c r="J32" s="119"/>
      <c r="K32" s="120">
        <f>IF($C$4="Neattiecināmās izmaksas",IF('10a+c+n'!$Q32="N",'10a+c+n'!K32,0))</f>
        <v>0</v>
      </c>
      <c r="L32" s="82">
        <f>IF($C$4="Neattiecināmās izmaksas",IF('10a+c+n'!$Q32="N",'10a+c+n'!L32,0))</f>
        <v>0</v>
      </c>
      <c r="M32" s="119">
        <f>IF($C$4="Neattiecināmās izmaksas",IF('10a+c+n'!$Q32="N",'10a+c+n'!M32,0))</f>
        <v>0</v>
      </c>
      <c r="N32" s="119">
        <f>IF($C$4="Neattiecināmās izmaksas",IF('10a+c+n'!$Q32="N",'10a+c+n'!N32,0))</f>
        <v>0</v>
      </c>
      <c r="O32" s="119">
        <f>IF($C$4="Neattiecināmās izmaksas",IF('10a+c+n'!$Q32="N",'10a+c+n'!O32,0))</f>
        <v>0</v>
      </c>
      <c r="P32" s="120">
        <f>IF($C$4="Neattiecināmās izmaksas",IF('10a+c+n'!$Q32="N",'10a+c+n'!P32,0))</f>
        <v>0</v>
      </c>
    </row>
    <row r="33" spans="1:16" x14ac:dyDescent="0.2">
      <c r="A33" s="51">
        <f>IF(P33=0,0,IF(COUNTBLANK(P33)=1,0,COUNTA($P$14:P33)))</f>
        <v>0</v>
      </c>
      <c r="B33" s="24">
        <f>IF($C$4="Neattiecināmās izmaksas",IF('10a+c+n'!$Q33="N",'10a+c+n'!B33,0))</f>
        <v>0</v>
      </c>
      <c r="C33" s="24">
        <f>IF($C$4="Neattiecināmās izmaksas",IF('10a+c+n'!$Q33="N",'10a+c+n'!C33,0))</f>
        <v>0</v>
      </c>
      <c r="D33" s="24">
        <f>IF($C$4="Neattiecināmās izmaksas",IF('10a+c+n'!$Q33="N",'10a+c+n'!D33,0))</f>
        <v>0</v>
      </c>
      <c r="E33" s="46"/>
      <c r="F33" s="65"/>
      <c r="G33" s="119"/>
      <c r="H33" s="119">
        <f>IF($C$4="Neattiecināmās izmaksas",IF('10a+c+n'!$Q33="N",'10a+c+n'!H33,0))</f>
        <v>0</v>
      </c>
      <c r="I33" s="119"/>
      <c r="J33" s="119"/>
      <c r="K33" s="120">
        <f>IF($C$4="Neattiecināmās izmaksas",IF('10a+c+n'!$Q33="N",'10a+c+n'!K33,0))</f>
        <v>0</v>
      </c>
      <c r="L33" s="82">
        <f>IF($C$4="Neattiecināmās izmaksas",IF('10a+c+n'!$Q33="N",'10a+c+n'!L33,0))</f>
        <v>0</v>
      </c>
      <c r="M33" s="119">
        <f>IF($C$4="Neattiecināmās izmaksas",IF('10a+c+n'!$Q33="N",'10a+c+n'!M33,0))</f>
        <v>0</v>
      </c>
      <c r="N33" s="119">
        <f>IF($C$4="Neattiecināmās izmaksas",IF('10a+c+n'!$Q33="N",'10a+c+n'!N33,0))</f>
        <v>0</v>
      </c>
      <c r="O33" s="119">
        <f>IF($C$4="Neattiecināmās izmaksas",IF('10a+c+n'!$Q33="N",'10a+c+n'!O33,0))</f>
        <v>0</v>
      </c>
      <c r="P33" s="120">
        <f>IF($C$4="Neattiecināmās izmaksas",IF('10a+c+n'!$Q33="N",'10a+c+n'!P33,0))</f>
        <v>0</v>
      </c>
    </row>
    <row r="34" spans="1:16" x14ac:dyDescent="0.2">
      <c r="A34" s="51">
        <f>IF(P34=0,0,IF(COUNTBLANK(P34)=1,0,COUNTA($P$14:P34)))</f>
        <v>0</v>
      </c>
      <c r="B34" s="24">
        <f>IF($C$4="Neattiecināmās izmaksas",IF('10a+c+n'!$Q34="N",'10a+c+n'!B34,0))</f>
        <v>0</v>
      </c>
      <c r="C34" s="24">
        <f>IF($C$4="Neattiecināmās izmaksas",IF('10a+c+n'!$Q34="N",'10a+c+n'!C34,0))</f>
        <v>0</v>
      </c>
      <c r="D34" s="24">
        <f>IF($C$4="Neattiecināmās izmaksas",IF('10a+c+n'!$Q34="N",'10a+c+n'!D34,0))</f>
        <v>0</v>
      </c>
      <c r="E34" s="46"/>
      <c r="F34" s="65"/>
      <c r="G34" s="119"/>
      <c r="H34" s="119">
        <f>IF($C$4="Neattiecināmās izmaksas",IF('10a+c+n'!$Q34="N",'10a+c+n'!H34,0))</f>
        <v>0</v>
      </c>
      <c r="I34" s="119"/>
      <c r="J34" s="119"/>
      <c r="K34" s="120">
        <f>IF($C$4="Neattiecināmās izmaksas",IF('10a+c+n'!$Q34="N",'10a+c+n'!K34,0))</f>
        <v>0</v>
      </c>
      <c r="L34" s="82">
        <f>IF($C$4="Neattiecināmās izmaksas",IF('10a+c+n'!$Q34="N",'10a+c+n'!L34,0))</f>
        <v>0</v>
      </c>
      <c r="M34" s="119">
        <f>IF($C$4="Neattiecināmās izmaksas",IF('10a+c+n'!$Q34="N",'10a+c+n'!M34,0))</f>
        <v>0</v>
      </c>
      <c r="N34" s="119">
        <f>IF($C$4="Neattiecināmās izmaksas",IF('10a+c+n'!$Q34="N",'10a+c+n'!N34,0))</f>
        <v>0</v>
      </c>
      <c r="O34" s="119">
        <f>IF($C$4="Neattiecināmās izmaksas",IF('10a+c+n'!$Q34="N",'10a+c+n'!O34,0))</f>
        <v>0</v>
      </c>
      <c r="P34" s="120">
        <f>IF($C$4="Neattiecināmās izmaksas",IF('10a+c+n'!$Q34="N",'10a+c+n'!P34,0))</f>
        <v>0</v>
      </c>
    </row>
    <row r="35" spans="1:16" x14ac:dyDescent="0.2">
      <c r="A35" s="51">
        <f>IF(P35=0,0,IF(COUNTBLANK(P35)=1,0,COUNTA($P$14:P35)))</f>
        <v>0</v>
      </c>
      <c r="B35" s="24">
        <f>IF($C$4="Neattiecināmās izmaksas",IF('10a+c+n'!$Q35="N",'10a+c+n'!B35,0))</f>
        <v>0</v>
      </c>
      <c r="C35" s="24">
        <f>IF($C$4="Neattiecināmās izmaksas",IF('10a+c+n'!$Q35="N",'10a+c+n'!C35,0))</f>
        <v>0</v>
      </c>
      <c r="D35" s="24">
        <f>IF($C$4="Neattiecināmās izmaksas",IF('10a+c+n'!$Q35="N",'10a+c+n'!D35,0))</f>
        <v>0</v>
      </c>
      <c r="E35" s="46"/>
      <c r="F35" s="65"/>
      <c r="G35" s="119"/>
      <c r="H35" s="119">
        <f>IF($C$4="Neattiecināmās izmaksas",IF('10a+c+n'!$Q35="N",'10a+c+n'!H35,0))</f>
        <v>0</v>
      </c>
      <c r="I35" s="119"/>
      <c r="J35" s="119"/>
      <c r="K35" s="120">
        <f>IF($C$4="Neattiecināmās izmaksas",IF('10a+c+n'!$Q35="N",'10a+c+n'!K35,0))</f>
        <v>0</v>
      </c>
      <c r="L35" s="82">
        <f>IF($C$4="Neattiecināmās izmaksas",IF('10a+c+n'!$Q35="N",'10a+c+n'!L35,0))</f>
        <v>0</v>
      </c>
      <c r="M35" s="119">
        <f>IF($C$4="Neattiecināmās izmaksas",IF('10a+c+n'!$Q35="N",'10a+c+n'!M35,0))</f>
        <v>0</v>
      </c>
      <c r="N35" s="119">
        <f>IF($C$4="Neattiecināmās izmaksas",IF('10a+c+n'!$Q35="N",'10a+c+n'!N35,0))</f>
        <v>0</v>
      </c>
      <c r="O35" s="119">
        <f>IF($C$4="Neattiecināmās izmaksas",IF('10a+c+n'!$Q35="N",'10a+c+n'!O35,0))</f>
        <v>0</v>
      </c>
      <c r="P35" s="120">
        <f>IF($C$4="Neattiecināmās izmaksas",IF('10a+c+n'!$Q35="N",'10a+c+n'!P35,0))</f>
        <v>0</v>
      </c>
    </row>
    <row r="36" spans="1:16" x14ac:dyDescent="0.2">
      <c r="A36" s="51">
        <f>IF(P36=0,0,IF(COUNTBLANK(P36)=1,0,COUNTA($P$14:P36)))</f>
        <v>0</v>
      </c>
      <c r="B36" s="24">
        <f>IF($C$4="Neattiecināmās izmaksas",IF('10a+c+n'!$Q36="N",'10a+c+n'!B36,0))</f>
        <v>0</v>
      </c>
      <c r="C36" s="24">
        <f>IF($C$4="Neattiecināmās izmaksas",IF('10a+c+n'!$Q36="N",'10a+c+n'!C36,0))</f>
        <v>0</v>
      </c>
      <c r="D36" s="24">
        <f>IF($C$4="Neattiecināmās izmaksas",IF('10a+c+n'!$Q36="N",'10a+c+n'!D36,0))</f>
        <v>0</v>
      </c>
      <c r="E36" s="46"/>
      <c r="F36" s="65"/>
      <c r="G36" s="119"/>
      <c r="H36" s="119">
        <f>IF($C$4="Neattiecināmās izmaksas",IF('10a+c+n'!$Q36="N",'10a+c+n'!H36,0))</f>
        <v>0</v>
      </c>
      <c r="I36" s="119"/>
      <c r="J36" s="119"/>
      <c r="K36" s="120">
        <f>IF($C$4="Neattiecināmās izmaksas",IF('10a+c+n'!$Q36="N",'10a+c+n'!K36,0))</f>
        <v>0</v>
      </c>
      <c r="L36" s="82">
        <f>IF($C$4="Neattiecināmās izmaksas",IF('10a+c+n'!$Q36="N",'10a+c+n'!L36,0))</f>
        <v>0</v>
      </c>
      <c r="M36" s="119">
        <f>IF($C$4="Neattiecināmās izmaksas",IF('10a+c+n'!$Q36="N",'10a+c+n'!M36,0))</f>
        <v>0</v>
      </c>
      <c r="N36" s="119">
        <f>IF($C$4="Neattiecināmās izmaksas",IF('10a+c+n'!$Q36="N",'10a+c+n'!N36,0))</f>
        <v>0</v>
      </c>
      <c r="O36" s="119">
        <f>IF($C$4="Neattiecināmās izmaksas",IF('10a+c+n'!$Q36="N",'10a+c+n'!O36,0))</f>
        <v>0</v>
      </c>
      <c r="P36" s="120">
        <f>IF($C$4="Neattiecināmās izmaksas",IF('10a+c+n'!$Q36="N",'10a+c+n'!P36,0))</f>
        <v>0</v>
      </c>
    </row>
    <row r="37" spans="1:16" x14ac:dyDescent="0.2">
      <c r="A37" s="51">
        <f>IF(P37=0,0,IF(COUNTBLANK(P37)=1,0,COUNTA($P$14:P37)))</f>
        <v>0</v>
      </c>
      <c r="B37" s="24">
        <f>IF($C$4="Neattiecināmās izmaksas",IF('10a+c+n'!$Q37="N",'10a+c+n'!B37,0))</f>
        <v>0</v>
      </c>
      <c r="C37" s="24">
        <f>IF($C$4="Neattiecināmās izmaksas",IF('10a+c+n'!$Q37="N",'10a+c+n'!C37,0))</f>
        <v>0</v>
      </c>
      <c r="D37" s="24">
        <f>IF($C$4="Neattiecināmās izmaksas",IF('10a+c+n'!$Q37="N",'10a+c+n'!D37,0))</f>
        <v>0</v>
      </c>
      <c r="E37" s="46"/>
      <c r="F37" s="65"/>
      <c r="G37" s="119"/>
      <c r="H37" s="119">
        <f>IF($C$4="Neattiecināmās izmaksas",IF('10a+c+n'!$Q37="N",'10a+c+n'!H37,0))</f>
        <v>0</v>
      </c>
      <c r="I37" s="119"/>
      <c r="J37" s="119"/>
      <c r="K37" s="120">
        <f>IF($C$4="Neattiecināmās izmaksas",IF('10a+c+n'!$Q37="N",'10a+c+n'!K37,0))</f>
        <v>0</v>
      </c>
      <c r="L37" s="82">
        <f>IF($C$4="Neattiecināmās izmaksas",IF('10a+c+n'!$Q37="N",'10a+c+n'!L37,0))</f>
        <v>0</v>
      </c>
      <c r="M37" s="119">
        <f>IF($C$4="Neattiecināmās izmaksas",IF('10a+c+n'!$Q37="N",'10a+c+n'!M37,0))</f>
        <v>0</v>
      </c>
      <c r="N37" s="119">
        <f>IF($C$4="Neattiecināmās izmaksas",IF('10a+c+n'!$Q37="N",'10a+c+n'!N37,0))</f>
        <v>0</v>
      </c>
      <c r="O37" s="119">
        <f>IF($C$4="Neattiecināmās izmaksas",IF('10a+c+n'!$Q37="N",'10a+c+n'!O37,0))</f>
        <v>0</v>
      </c>
      <c r="P37" s="120">
        <f>IF($C$4="Neattiecināmās izmaksas",IF('10a+c+n'!$Q37="N",'10a+c+n'!P37,0))</f>
        <v>0</v>
      </c>
    </row>
    <row r="38" spans="1:16" x14ac:dyDescent="0.2">
      <c r="A38" s="51">
        <f>IF(P38=0,0,IF(COUNTBLANK(P38)=1,0,COUNTA($P$14:P38)))</f>
        <v>0</v>
      </c>
      <c r="B38" s="24">
        <f>IF($C$4="Neattiecināmās izmaksas",IF('10a+c+n'!$Q38="N",'10a+c+n'!B38,0))</f>
        <v>0</v>
      </c>
      <c r="C38" s="24">
        <f>IF($C$4="Neattiecināmās izmaksas",IF('10a+c+n'!$Q38="N",'10a+c+n'!C38,0))</f>
        <v>0</v>
      </c>
      <c r="D38" s="24">
        <f>IF($C$4="Neattiecināmās izmaksas",IF('10a+c+n'!$Q38="N",'10a+c+n'!D38,0))</f>
        <v>0</v>
      </c>
      <c r="E38" s="46"/>
      <c r="F38" s="65"/>
      <c r="G38" s="119"/>
      <c r="H38" s="119">
        <f>IF($C$4="Neattiecināmās izmaksas",IF('10a+c+n'!$Q38="N",'10a+c+n'!H38,0))</f>
        <v>0</v>
      </c>
      <c r="I38" s="119"/>
      <c r="J38" s="119"/>
      <c r="K38" s="120">
        <f>IF($C$4="Neattiecināmās izmaksas",IF('10a+c+n'!$Q38="N",'10a+c+n'!K38,0))</f>
        <v>0</v>
      </c>
      <c r="L38" s="82">
        <f>IF($C$4="Neattiecināmās izmaksas",IF('10a+c+n'!$Q38="N",'10a+c+n'!L38,0))</f>
        <v>0</v>
      </c>
      <c r="M38" s="119">
        <f>IF($C$4="Neattiecināmās izmaksas",IF('10a+c+n'!$Q38="N",'10a+c+n'!M38,0))</f>
        <v>0</v>
      </c>
      <c r="N38" s="119">
        <f>IF($C$4="Neattiecināmās izmaksas",IF('10a+c+n'!$Q38="N",'10a+c+n'!N38,0))</f>
        <v>0</v>
      </c>
      <c r="O38" s="119">
        <f>IF($C$4="Neattiecināmās izmaksas",IF('10a+c+n'!$Q38="N",'10a+c+n'!O38,0))</f>
        <v>0</v>
      </c>
      <c r="P38" s="120">
        <f>IF($C$4="Neattiecināmās izmaksas",IF('10a+c+n'!$Q38="N",'10a+c+n'!P38,0))</f>
        <v>0</v>
      </c>
    </row>
    <row r="39" spans="1:16" x14ac:dyDescent="0.2">
      <c r="A39" s="51">
        <f>IF(P39=0,0,IF(COUNTBLANK(P39)=1,0,COUNTA($P$14:P39)))</f>
        <v>0</v>
      </c>
      <c r="B39" s="24">
        <f>IF($C$4="Neattiecināmās izmaksas",IF('10a+c+n'!$Q39="N",'10a+c+n'!B39,0))</f>
        <v>0</v>
      </c>
      <c r="C39" s="24">
        <f>IF($C$4="Neattiecināmās izmaksas",IF('10a+c+n'!$Q39="N",'10a+c+n'!C39,0))</f>
        <v>0</v>
      </c>
      <c r="D39" s="24">
        <f>IF($C$4="Neattiecināmās izmaksas",IF('10a+c+n'!$Q39="N",'10a+c+n'!D39,0))</f>
        <v>0</v>
      </c>
      <c r="E39" s="46"/>
      <c r="F39" s="65"/>
      <c r="G39" s="119"/>
      <c r="H39" s="119">
        <f>IF($C$4="Neattiecināmās izmaksas",IF('10a+c+n'!$Q39="N",'10a+c+n'!H39,0))</f>
        <v>0</v>
      </c>
      <c r="I39" s="119"/>
      <c r="J39" s="119"/>
      <c r="K39" s="120">
        <f>IF($C$4="Neattiecināmās izmaksas",IF('10a+c+n'!$Q39="N",'10a+c+n'!K39,0))</f>
        <v>0</v>
      </c>
      <c r="L39" s="82">
        <f>IF($C$4="Neattiecināmās izmaksas",IF('10a+c+n'!$Q39="N",'10a+c+n'!L39,0))</f>
        <v>0</v>
      </c>
      <c r="M39" s="119">
        <f>IF($C$4="Neattiecināmās izmaksas",IF('10a+c+n'!$Q39="N",'10a+c+n'!M39,0))</f>
        <v>0</v>
      </c>
      <c r="N39" s="119">
        <f>IF($C$4="Neattiecināmās izmaksas",IF('10a+c+n'!$Q39="N",'10a+c+n'!N39,0))</f>
        <v>0</v>
      </c>
      <c r="O39" s="119">
        <f>IF($C$4="Neattiecināmās izmaksas",IF('10a+c+n'!$Q39="N",'10a+c+n'!O39,0))</f>
        <v>0</v>
      </c>
      <c r="P39" s="120">
        <f>IF($C$4="Neattiecināmās izmaksas",IF('10a+c+n'!$Q39="N",'10a+c+n'!P39,0))</f>
        <v>0</v>
      </c>
    </row>
    <row r="40" spans="1:16" x14ac:dyDescent="0.2">
      <c r="A40" s="51">
        <f>IF(P40=0,0,IF(COUNTBLANK(P40)=1,0,COUNTA($P$14:P40)))</f>
        <v>0</v>
      </c>
      <c r="B40" s="24">
        <f>IF($C$4="Neattiecināmās izmaksas",IF('10a+c+n'!$Q40="N",'10a+c+n'!B40,0))</f>
        <v>0</v>
      </c>
      <c r="C40" s="24">
        <f>IF($C$4="Neattiecināmās izmaksas",IF('10a+c+n'!$Q40="N",'10a+c+n'!C40,0))</f>
        <v>0</v>
      </c>
      <c r="D40" s="24">
        <f>IF($C$4="Neattiecināmās izmaksas",IF('10a+c+n'!$Q40="N",'10a+c+n'!D40,0))</f>
        <v>0</v>
      </c>
      <c r="E40" s="46"/>
      <c r="F40" s="65"/>
      <c r="G40" s="119"/>
      <c r="H40" s="119">
        <f>IF($C$4="Neattiecināmās izmaksas",IF('10a+c+n'!$Q40="N",'10a+c+n'!H40,0))</f>
        <v>0</v>
      </c>
      <c r="I40" s="119"/>
      <c r="J40" s="119"/>
      <c r="K40" s="120">
        <f>IF($C$4="Neattiecināmās izmaksas",IF('10a+c+n'!$Q40="N",'10a+c+n'!K40,0))</f>
        <v>0</v>
      </c>
      <c r="L40" s="82">
        <f>IF($C$4="Neattiecināmās izmaksas",IF('10a+c+n'!$Q40="N",'10a+c+n'!L40,0))</f>
        <v>0</v>
      </c>
      <c r="M40" s="119">
        <f>IF($C$4="Neattiecināmās izmaksas",IF('10a+c+n'!$Q40="N",'10a+c+n'!M40,0))</f>
        <v>0</v>
      </c>
      <c r="N40" s="119">
        <f>IF($C$4="Neattiecināmās izmaksas",IF('10a+c+n'!$Q40="N",'10a+c+n'!N40,0))</f>
        <v>0</v>
      </c>
      <c r="O40" s="119">
        <f>IF($C$4="Neattiecināmās izmaksas",IF('10a+c+n'!$Q40="N",'10a+c+n'!O40,0))</f>
        <v>0</v>
      </c>
      <c r="P40" s="120">
        <f>IF($C$4="Neattiecināmās izmaksas",IF('10a+c+n'!$Q40="N",'10a+c+n'!P40,0))</f>
        <v>0</v>
      </c>
    </row>
    <row r="41" spans="1:16" x14ac:dyDescent="0.2">
      <c r="A41" s="51">
        <f>IF(P41=0,0,IF(COUNTBLANK(P41)=1,0,COUNTA($P$14:P41)))</f>
        <v>0</v>
      </c>
      <c r="B41" s="24">
        <f>IF($C$4="Neattiecināmās izmaksas",IF('10a+c+n'!$Q41="N",'10a+c+n'!B41,0))</f>
        <v>0</v>
      </c>
      <c r="C41" s="24">
        <f>IF($C$4="Neattiecināmās izmaksas",IF('10a+c+n'!$Q41="N",'10a+c+n'!C41,0))</f>
        <v>0</v>
      </c>
      <c r="D41" s="24">
        <f>IF($C$4="Neattiecināmās izmaksas",IF('10a+c+n'!$Q41="N",'10a+c+n'!D41,0))</f>
        <v>0</v>
      </c>
      <c r="E41" s="46"/>
      <c r="F41" s="65"/>
      <c r="G41" s="119"/>
      <c r="H41" s="119">
        <f>IF($C$4="Neattiecināmās izmaksas",IF('10a+c+n'!$Q41="N",'10a+c+n'!H41,0))</f>
        <v>0</v>
      </c>
      <c r="I41" s="119"/>
      <c r="J41" s="119"/>
      <c r="K41" s="120">
        <f>IF($C$4="Neattiecināmās izmaksas",IF('10a+c+n'!$Q41="N",'10a+c+n'!K41,0))</f>
        <v>0</v>
      </c>
      <c r="L41" s="82">
        <f>IF($C$4="Neattiecināmās izmaksas",IF('10a+c+n'!$Q41="N",'10a+c+n'!L41,0))</f>
        <v>0</v>
      </c>
      <c r="M41" s="119">
        <f>IF($C$4="Neattiecināmās izmaksas",IF('10a+c+n'!$Q41="N",'10a+c+n'!M41,0))</f>
        <v>0</v>
      </c>
      <c r="N41" s="119">
        <f>IF($C$4="Neattiecināmās izmaksas",IF('10a+c+n'!$Q41="N",'10a+c+n'!N41,0))</f>
        <v>0</v>
      </c>
      <c r="O41" s="119">
        <f>IF($C$4="Neattiecināmās izmaksas",IF('10a+c+n'!$Q41="N",'10a+c+n'!O41,0))</f>
        <v>0</v>
      </c>
      <c r="P41" s="120">
        <f>IF($C$4="Neattiecināmās izmaksas",IF('10a+c+n'!$Q41="N",'10a+c+n'!P41,0))</f>
        <v>0</v>
      </c>
    </row>
    <row r="42" spans="1:16" x14ac:dyDescent="0.2">
      <c r="A42" s="51">
        <f>IF(P42=0,0,IF(COUNTBLANK(P42)=1,0,COUNTA($P$14:P42)))</f>
        <v>0</v>
      </c>
      <c r="B42" s="24">
        <f>IF($C$4="Neattiecināmās izmaksas",IF('10a+c+n'!$Q42="N",'10a+c+n'!B42,0))</f>
        <v>0</v>
      </c>
      <c r="C42" s="24">
        <f>IF($C$4="Neattiecināmās izmaksas",IF('10a+c+n'!$Q42="N",'10a+c+n'!C42,0))</f>
        <v>0</v>
      </c>
      <c r="D42" s="24">
        <f>IF($C$4="Neattiecināmās izmaksas",IF('10a+c+n'!$Q42="N",'10a+c+n'!D42,0))</f>
        <v>0</v>
      </c>
      <c r="E42" s="46"/>
      <c r="F42" s="65"/>
      <c r="G42" s="119"/>
      <c r="H42" s="119">
        <f>IF($C$4="Neattiecināmās izmaksas",IF('10a+c+n'!$Q42="N",'10a+c+n'!H42,0))</f>
        <v>0</v>
      </c>
      <c r="I42" s="119"/>
      <c r="J42" s="119"/>
      <c r="K42" s="120">
        <f>IF($C$4="Neattiecināmās izmaksas",IF('10a+c+n'!$Q42="N",'10a+c+n'!K42,0))</f>
        <v>0</v>
      </c>
      <c r="L42" s="82">
        <f>IF($C$4="Neattiecināmās izmaksas",IF('10a+c+n'!$Q42="N",'10a+c+n'!L42,0))</f>
        <v>0</v>
      </c>
      <c r="M42" s="119">
        <f>IF($C$4="Neattiecināmās izmaksas",IF('10a+c+n'!$Q42="N",'10a+c+n'!M42,0))</f>
        <v>0</v>
      </c>
      <c r="N42" s="119">
        <f>IF($C$4="Neattiecināmās izmaksas",IF('10a+c+n'!$Q42="N",'10a+c+n'!N42,0))</f>
        <v>0</v>
      </c>
      <c r="O42" s="119">
        <f>IF($C$4="Neattiecināmās izmaksas",IF('10a+c+n'!$Q42="N",'10a+c+n'!O42,0))</f>
        <v>0</v>
      </c>
      <c r="P42" s="120">
        <f>IF($C$4="Neattiecināmās izmaksas",IF('10a+c+n'!$Q42="N",'10a+c+n'!P42,0))</f>
        <v>0</v>
      </c>
    </row>
    <row r="43" spans="1:16" x14ac:dyDescent="0.2">
      <c r="A43" s="51">
        <f>IF(P43=0,0,IF(COUNTBLANK(P43)=1,0,COUNTA($P$14:P43)))</f>
        <v>0</v>
      </c>
      <c r="B43" s="24">
        <f>IF($C$4="Neattiecināmās izmaksas",IF('10a+c+n'!$Q43="N",'10a+c+n'!B43,0))</f>
        <v>0</v>
      </c>
      <c r="C43" s="24">
        <f>IF($C$4="Neattiecināmās izmaksas",IF('10a+c+n'!$Q43="N",'10a+c+n'!C43,0))</f>
        <v>0</v>
      </c>
      <c r="D43" s="24">
        <f>IF($C$4="Neattiecināmās izmaksas",IF('10a+c+n'!$Q43="N",'10a+c+n'!D43,0))</f>
        <v>0</v>
      </c>
      <c r="E43" s="46"/>
      <c r="F43" s="65"/>
      <c r="G43" s="119"/>
      <c r="H43" s="119">
        <f>IF($C$4="Neattiecināmās izmaksas",IF('10a+c+n'!$Q43="N",'10a+c+n'!H43,0))</f>
        <v>0</v>
      </c>
      <c r="I43" s="119"/>
      <c r="J43" s="119"/>
      <c r="K43" s="120">
        <f>IF($C$4="Neattiecināmās izmaksas",IF('10a+c+n'!$Q43="N",'10a+c+n'!K43,0))</f>
        <v>0</v>
      </c>
      <c r="L43" s="82">
        <f>IF($C$4="Neattiecināmās izmaksas",IF('10a+c+n'!$Q43="N",'10a+c+n'!L43,0))</f>
        <v>0</v>
      </c>
      <c r="M43" s="119">
        <f>IF($C$4="Neattiecināmās izmaksas",IF('10a+c+n'!$Q43="N",'10a+c+n'!M43,0))</f>
        <v>0</v>
      </c>
      <c r="N43" s="119">
        <f>IF($C$4="Neattiecināmās izmaksas",IF('10a+c+n'!$Q43="N",'10a+c+n'!N43,0))</f>
        <v>0</v>
      </c>
      <c r="O43" s="119">
        <f>IF($C$4="Neattiecināmās izmaksas",IF('10a+c+n'!$Q43="N",'10a+c+n'!O43,0))</f>
        <v>0</v>
      </c>
      <c r="P43" s="120">
        <f>IF($C$4="Neattiecināmās izmaksas",IF('10a+c+n'!$Q43="N",'10a+c+n'!P43,0))</f>
        <v>0</v>
      </c>
    </row>
    <row r="44" spans="1:16" x14ac:dyDescent="0.2">
      <c r="A44" s="51">
        <f>IF(P44=0,0,IF(COUNTBLANK(P44)=1,0,COUNTA($P$14:P44)))</f>
        <v>0</v>
      </c>
      <c r="B44" s="24">
        <f>IF($C$4="Neattiecināmās izmaksas",IF('10a+c+n'!$Q44="N",'10a+c+n'!B44,0))</f>
        <v>0</v>
      </c>
      <c r="C44" s="24">
        <f>IF($C$4="Neattiecināmās izmaksas",IF('10a+c+n'!$Q44="N",'10a+c+n'!C44,0))</f>
        <v>0</v>
      </c>
      <c r="D44" s="24">
        <f>IF($C$4="Neattiecināmās izmaksas",IF('10a+c+n'!$Q44="N",'10a+c+n'!D44,0))</f>
        <v>0</v>
      </c>
      <c r="E44" s="46"/>
      <c r="F44" s="65"/>
      <c r="G44" s="119"/>
      <c r="H44" s="119">
        <f>IF($C$4="Neattiecināmās izmaksas",IF('10a+c+n'!$Q44="N",'10a+c+n'!H44,0))</f>
        <v>0</v>
      </c>
      <c r="I44" s="119"/>
      <c r="J44" s="119"/>
      <c r="K44" s="120">
        <f>IF($C$4="Neattiecināmās izmaksas",IF('10a+c+n'!$Q44="N",'10a+c+n'!K44,0))</f>
        <v>0</v>
      </c>
      <c r="L44" s="82">
        <f>IF($C$4="Neattiecināmās izmaksas",IF('10a+c+n'!$Q44="N",'10a+c+n'!L44,0))</f>
        <v>0</v>
      </c>
      <c r="M44" s="119">
        <f>IF($C$4="Neattiecināmās izmaksas",IF('10a+c+n'!$Q44="N",'10a+c+n'!M44,0))</f>
        <v>0</v>
      </c>
      <c r="N44" s="119">
        <f>IF($C$4="Neattiecināmās izmaksas",IF('10a+c+n'!$Q44="N",'10a+c+n'!N44,0))</f>
        <v>0</v>
      </c>
      <c r="O44" s="119">
        <f>IF($C$4="Neattiecināmās izmaksas",IF('10a+c+n'!$Q44="N",'10a+c+n'!O44,0))</f>
        <v>0</v>
      </c>
      <c r="P44" s="120">
        <f>IF($C$4="Neattiecināmās izmaksas",IF('10a+c+n'!$Q44="N",'10a+c+n'!P44,0))</f>
        <v>0</v>
      </c>
    </row>
    <row r="45" spans="1:16" x14ac:dyDescent="0.2">
      <c r="A45" s="51">
        <f>IF(P45=0,0,IF(COUNTBLANK(P45)=1,0,COUNTA($P$14:P45)))</f>
        <v>0</v>
      </c>
      <c r="B45" s="24">
        <f>IF($C$4="Neattiecināmās izmaksas",IF('10a+c+n'!$Q45="N",'10a+c+n'!B45,0))</f>
        <v>0</v>
      </c>
      <c r="C45" s="24">
        <f>IF($C$4="Neattiecināmās izmaksas",IF('10a+c+n'!$Q45="N",'10a+c+n'!C45,0))</f>
        <v>0</v>
      </c>
      <c r="D45" s="24">
        <f>IF($C$4="Neattiecināmās izmaksas",IF('10a+c+n'!$Q45="N",'10a+c+n'!D45,0))</f>
        <v>0</v>
      </c>
      <c r="E45" s="46"/>
      <c r="F45" s="65"/>
      <c r="G45" s="119"/>
      <c r="H45" s="119">
        <f>IF($C$4="Neattiecināmās izmaksas",IF('10a+c+n'!$Q45="N",'10a+c+n'!H45,0))</f>
        <v>0</v>
      </c>
      <c r="I45" s="119"/>
      <c r="J45" s="119"/>
      <c r="K45" s="120">
        <f>IF($C$4="Neattiecināmās izmaksas",IF('10a+c+n'!$Q45="N",'10a+c+n'!K45,0))</f>
        <v>0</v>
      </c>
      <c r="L45" s="82">
        <f>IF($C$4="Neattiecināmās izmaksas",IF('10a+c+n'!$Q45="N",'10a+c+n'!L45,0))</f>
        <v>0</v>
      </c>
      <c r="M45" s="119">
        <f>IF($C$4="Neattiecināmās izmaksas",IF('10a+c+n'!$Q45="N",'10a+c+n'!M45,0))</f>
        <v>0</v>
      </c>
      <c r="N45" s="119">
        <f>IF($C$4="Neattiecināmās izmaksas",IF('10a+c+n'!$Q45="N",'10a+c+n'!N45,0))</f>
        <v>0</v>
      </c>
      <c r="O45" s="119">
        <f>IF($C$4="Neattiecināmās izmaksas",IF('10a+c+n'!$Q45="N",'10a+c+n'!O45,0))</f>
        <v>0</v>
      </c>
      <c r="P45" s="120">
        <f>IF($C$4="Neattiecināmās izmaksas",IF('10a+c+n'!$Q45="N",'10a+c+n'!P45,0))</f>
        <v>0</v>
      </c>
    </row>
    <row r="46" spans="1:16" x14ac:dyDescent="0.2">
      <c r="A46" s="51">
        <f>IF(P46=0,0,IF(COUNTBLANK(P46)=1,0,COUNTA($P$14:P46)))</f>
        <v>0</v>
      </c>
      <c r="B46" s="24">
        <f>IF($C$4="Neattiecināmās izmaksas",IF('10a+c+n'!$Q46="N",'10a+c+n'!B46,0))</f>
        <v>0</v>
      </c>
      <c r="C46" s="24">
        <f>IF($C$4="Neattiecināmās izmaksas",IF('10a+c+n'!$Q46="N",'10a+c+n'!C46,0))</f>
        <v>0</v>
      </c>
      <c r="D46" s="24">
        <f>IF($C$4="Neattiecināmās izmaksas",IF('10a+c+n'!$Q46="N",'10a+c+n'!D46,0))</f>
        <v>0</v>
      </c>
      <c r="E46" s="46"/>
      <c r="F46" s="65"/>
      <c r="G46" s="119"/>
      <c r="H46" s="119">
        <f>IF($C$4="Neattiecināmās izmaksas",IF('10a+c+n'!$Q46="N",'10a+c+n'!H46,0))</f>
        <v>0</v>
      </c>
      <c r="I46" s="119"/>
      <c r="J46" s="119"/>
      <c r="K46" s="120">
        <f>IF($C$4="Neattiecināmās izmaksas",IF('10a+c+n'!$Q46="N",'10a+c+n'!K46,0))</f>
        <v>0</v>
      </c>
      <c r="L46" s="82">
        <f>IF($C$4="Neattiecināmās izmaksas",IF('10a+c+n'!$Q46="N",'10a+c+n'!L46,0))</f>
        <v>0</v>
      </c>
      <c r="M46" s="119">
        <f>IF($C$4="Neattiecināmās izmaksas",IF('10a+c+n'!$Q46="N",'10a+c+n'!M46,0))</f>
        <v>0</v>
      </c>
      <c r="N46" s="119">
        <f>IF($C$4="Neattiecināmās izmaksas",IF('10a+c+n'!$Q46="N",'10a+c+n'!N46,0))</f>
        <v>0</v>
      </c>
      <c r="O46" s="119">
        <f>IF($C$4="Neattiecināmās izmaksas",IF('10a+c+n'!$Q46="N",'10a+c+n'!O46,0))</f>
        <v>0</v>
      </c>
      <c r="P46" s="120">
        <f>IF($C$4="Neattiecināmās izmaksas",IF('10a+c+n'!$Q46="N",'10a+c+n'!P46,0))</f>
        <v>0</v>
      </c>
    </row>
    <row r="47" spans="1:16" x14ac:dyDescent="0.2">
      <c r="A47" s="51">
        <f>IF(P47=0,0,IF(COUNTBLANK(P47)=1,0,COUNTA($P$14:P47)))</f>
        <v>0</v>
      </c>
      <c r="B47" s="24">
        <f>IF($C$4="Neattiecināmās izmaksas",IF('10a+c+n'!$Q47="N",'10a+c+n'!B47,0))</f>
        <v>0</v>
      </c>
      <c r="C47" s="24">
        <f>IF($C$4="Neattiecināmās izmaksas",IF('10a+c+n'!$Q47="N",'10a+c+n'!C47,0))</f>
        <v>0</v>
      </c>
      <c r="D47" s="24">
        <f>IF($C$4="Neattiecināmās izmaksas",IF('10a+c+n'!$Q47="N",'10a+c+n'!D47,0))</f>
        <v>0</v>
      </c>
      <c r="E47" s="46"/>
      <c r="F47" s="65"/>
      <c r="G47" s="119"/>
      <c r="H47" s="119">
        <f>IF($C$4="Neattiecināmās izmaksas",IF('10a+c+n'!$Q47="N",'10a+c+n'!H47,0))</f>
        <v>0</v>
      </c>
      <c r="I47" s="119"/>
      <c r="J47" s="119"/>
      <c r="K47" s="120">
        <f>IF($C$4="Neattiecināmās izmaksas",IF('10a+c+n'!$Q47="N",'10a+c+n'!K47,0))</f>
        <v>0</v>
      </c>
      <c r="L47" s="82">
        <f>IF($C$4="Neattiecināmās izmaksas",IF('10a+c+n'!$Q47="N",'10a+c+n'!L47,0))</f>
        <v>0</v>
      </c>
      <c r="M47" s="119">
        <f>IF($C$4="Neattiecināmās izmaksas",IF('10a+c+n'!$Q47="N",'10a+c+n'!M47,0))</f>
        <v>0</v>
      </c>
      <c r="N47" s="119">
        <f>IF($C$4="Neattiecināmās izmaksas",IF('10a+c+n'!$Q47="N",'10a+c+n'!N47,0))</f>
        <v>0</v>
      </c>
      <c r="O47" s="119">
        <f>IF($C$4="Neattiecināmās izmaksas",IF('10a+c+n'!$Q47="N",'10a+c+n'!O47,0))</f>
        <v>0</v>
      </c>
      <c r="P47" s="120">
        <f>IF($C$4="Neattiecināmās izmaksas",IF('10a+c+n'!$Q47="N",'10a+c+n'!P47,0))</f>
        <v>0</v>
      </c>
    </row>
    <row r="48" spans="1:16" x14ac:dyDescent="0.2">
      <c r="A48" s="51">
        <f>IF(P48=0,0,IF(COUNTBLANK(P48)=1,0,COUNTA($P$14:P48)))</f>
        <v>0</v>
      </c>
      <c r="B48" s="24">
        <f>IF($C$4="Neattiecināmās izmaksas",IF('10a+c+n'!$Q48="N",'10a+c+n'!B48,0))</f>
        <v>0</v>
      </c>
      <c r="C48" s="24">
        <f>IF($C$4="Neattiecināmās izmaksas",IF('10a+c+n'!$Q48="N",'10a+c+n'!C48,0))</f>
        <v>0</v>
      </c>
      <c r="D48" s="24">
        <f>IF($C$4="Neattiecināmās izmaksas",IF('10a+c+n'!$Q48="N",'10a+c+n'!D48,0))</f>
        <v>0</v>
      </c>
      <c r="E48" s="46"/>
      <c r="F48" s="65"/>
      <c r="G48" s="119"/>
      <c r="H48" s="119">
        <f>IF($C$4="Neattiecināmās izmaksas",IF('10a+c+n'!$Q48="N",'10a+c+n'!H48,0))</f>
        <v>0</v>
      </c>
      <c r="I48" s="119"/>
      <c r="J48" s="119"/>
      <c r="K48" s="120">
        <f>IF($C$4="Neattiecināmās izmaksas",IF('10a+c+n'!$Q48="N",'10a+c+n'!K48,0))</f>
        <v>0</v>
      </c>
      <c r="L48" s="82">
        <f>IF($C$4="Neattiecināmās izmaksas",IF('10a+c+n'!$Q48="N",'10a+c+n'!L48,0))</f>
        <v>0</v>
      </c>
      <c r="M48" s="119">
        <f>IF($C$4="Neattiecināmās izmaksas",IF('10a+c+n'!$Q48="N",'10a+c+n'!M48,0))</f>
        <v>0</v>
      </c>
      <c r="N48" s="119">
        <f>IF($C$4="Neattiecināmās izmaksas",IF('10a+c+n'!$Q48="N",'10a+c+n'!N48,0))</f>
        <v>0</v>
      </c>
      <c r="O48" s="119">
        <f>IF($C$4="Neattiecināmās izmaksas",IF('10a+c+n'!$Q48="N",'10a+c+n'!O48,0))</f>
        <v>0</v>
      </c>
      <c r="P48" s="120">
        <f>IF($C$4="Neattiecināmās izmaksas",IF('10a+c+n'!$Q48="N",'10a+c+n'!P48,0))</f>
        <v>0</v>
      </c>
    </row>
    <row r="49" spans="1:16" x14ac:dyDescent="0.2">
      <c r="A49" s="51">
        <f>IF(P49=0,0,IF(COUNTBLANK(P49)=1,0,COUNTA($P$14:P49)))</f>
        <v>0</v>
      </c>
      <c r="B49" s="24">
        <f>IF($C$4="Neattiecināmās izmaksas",IF('10a+c+n'!$Q49="N",'10a+c+n'!B49,0))</f>
        <v>0</v>
      </c>
      <c r="C49" s="24">
        <f>IF($C$4="Neattiecināmās izmaksas",IF('10a+c+n'!$Q49="N",'10a+c+n'!C49,0))</f>
        <v>0</v>
      </c>
      <c r="D49" s="24">
        <f>IF($C$4="Neattiecināmās izmaksas",IF('10a+c+n'!$Q49="N",'10a+c+n'!D49,0))</f>
        <v>0</v>
      </c>
      <c r="E49" s="46"/>
      <c r="F49" s="65"/>
      <c r="G49" s="119"/>
      <c r="H49" s="119">
        <f>IF($C$4="Neattiecināmās izmaksas",IF('10a+c+n'!$Q49="N",'10a+c+n'!H49,0))</f>
        <v>0</v>
      </c>
      <c r="I49" s="119"/>
      <c r="J49" s="119"/>
      <c r="K49" s="120">
        <f>IF($C$4="Neattiecināmās izmaksas",IF('10a+c+n'!$Q49="N",'10a+c+n'!K49,0))</f>
        <v>0</v>
      </c>
      <c r="L49" s="82">
        <f>IF($C$4="Neattiecināmās izmaksas",IF('10a+c+n'!$Q49="N",'10a+c+n'!L49,0))</f>
        <v>0</v>
      </c>
      <c r="M49" s="119">
        <f>IF($C$4="Neattiecināmās izmaksas",IF('10a+c+n'!$Q49="N",'10a+c+n'!M49,0))</f>
        <v>0</v>
      </c>
      <c r="N49" s="119">
        <f>IF($C$4="Neattiecināmās izmaksas",IF('10a+c+n'!$Q49="N",'10a+c+n'!N49,0))</f>
        <v>0</v>
      </c>
      <c r="O49" s="119">
        <f>IF($C$4="Neattiecināmās izmaksas",IF('10a+c+n'!$Q49="N",'10a+c+n'!O49,0))</f>
        <v>0</v>
      </c>
      <c r="P49" s="120">
        <f>IF($C$4="Neattiecināmās izmaksas",IF('10a+c+n'!$Q49="N",'10a+c+n'!P49,0))</f>
        <v>0</v>
      </c>
    </row>
    <row r="50" spans="1:16" x14ac:dyDescent="0.2">
      <c r="A50" s="51">
        <f>IF(P50=0,0,IF(COUNTBLANK(P50)=1,0,COUNTA($P$14:P50)))</f>
        <v>0</v>
      </c>
      <c r="B50" s="24">
        <f>IF($C$4="Neattiecināmās izmaksas",IF('10a+c+n'!$Q50="N",'10a+c+n'!B50,0))</f>
        <v>0</v>
      </c>
      <c r="C50" s="24">
        <f>IF($C$4="Neattiecināmās izmaksas",IF('10a+c+n'!$Q50="N",'10a+c+n'!C50,0))</f>
        <v>0</v>
      </c>
      <c r="D50" s="24">
        <f>IF($C$4="Neattiecināmās izmaksas",IF('10a+c+n'!$Q50="N",'10a+c+n'!D50,0))</f>
        <v>0</v>
      </c>
      <c r="E50" s="46"/>
      <c r="F50" s="65"/>
      <c r="G50" s="119"/>
      <c r="H50" s="119">
        <f>IF($C$4="Neattiecināmās izmaksas",IF('10a+c+n'!$Q50="N",'10a+c+n'!H50,0))</f>
        <v>0</v>
      </c>
      <c r="I50" s="119"/>
      <c r="J50" s="119"/>
      <c r="K50" s="120">
        <f>IF($C$4="Neattiecināmās izmaksas",IF('10a+c+n'!$Q50="N",'10a+c+n'!K50,0))</f>
        <v>0</v>
      </c>
      <c r="L50" s="82">
        <f>IF($C$4="Neattiecināmās izmaksas",IF('10a+c+n'!$Q50="N",'10a+c+n'!L50,0))</f>
        <v>0</v>
      </c>
      <c r="M50" s="119">
        <f>IF($C$4="Neattiecināmās izmaksas",IF('10a+c+n'!$Q50="N",'10a+c+n'!M50,0))</f>
        <v>0</v>
      </c>
      <c r="N50" s="119">
        <f>IF($C$4="Neattiecināmās izmaksas",IF('10a+c+n'!$Q50="N",'10a+c+n'!N50,0))</f>
        <v>0</v>
      </c>
      <c r="O50" s="119">
        <f>IF($C$4="Neattiecināmās izmaksas",IF('10a+c+n'!$Q50="N",'10a+c+n'!O50,0))</f>
        <v>0</v>
      </c>
      <c r="P50" s="120">
        <f>IF($C$4="Neattiecināmās izmaksas",IF('10a+c+n'!$Q50="N",'10a+c+n'!P50,0))</f>
        <v>0</v>
      </c>
    </row>
    <row r="51" spans="1:16" x14ac:dyDescent="0.2">
      <c r="A51" s="51">
        <f>IF(P51=0,0,IF(COUNTBLANK(P51)=1,0,COUNTA($P$14:P51)))</f>
        <v>0</v>
      </c>
      <c r="B51" s="24">
        <f>IF($C$4="Neattiecināmās izmaksas",IF('10a+c+n'!$Q51="N",'10a+c+n'!B51,0))</f>
        <v>0</v>
      </c>
      <c r="C51" s="24">
        <f>IF($C$4="Neattiecināmās izmaksas",IF('10a+c+n'!$Q51="N",'10a+c+n'!C51,0))</f>
        <v>0</v>
      </c>
      <c r="D51" s="24">
        <f>IF($C$4="Neattiecināmās izmaksas",IF('10a+c+n'!$Q51="N",'10a+c+n'!D51,0))</f>
        <v>0</v>
      </c>
      <c r="E51" s="46"/>
      <c r="F51" s="65"/>
      <c r="G51" s="119"/>
      <c r="H51" s="119">
        <f>IF($C$4="Neattiecināmās izmaksas",IF('10a+c+n'!$Q51="N",'10a+c+n'!H51,0))</f>
        <v>0</v>
      </c>
      <c r="I51" s="119"/>
      <c r="J51" s="119"/>
      <c r="K51" s="120">
        <f>IF($C$4="Neattiecināmās izmaksas",IF('10a+c+n'!$Q51="N",'10a+c+n'!K51,0))</f>
        <v>0</v>
      </c>
      <c r="L51" s="82">
        <f>IF($C$4="Neattiecināmās izmaksas",IF('10a+c+n'!$Q51="N",'10a+c+n'!L51,0))</f>
        <v>0</v>
      </c>
      <c r="M51" s="119">
        <f>IF($C$4="Neattiecināmās izmaksas",IF('10a+c+n'!$Q51="N",'10a+c+n'!M51,0))</f>
        <v>0</v>
      </c>
      <c r="N51" s="119">
        <f>IF($C$4="Neattiecināmās izmaksas",IF('10a+c+n'!$Q51="N",'10a+c+n'!N51,0))</f>
        <v>0</v>
      </c>
      <c r="O51" s="119">
        <f>IF($C$4="Neattiecināmās izmaksas",IF('10a+c+n'!$Q51="N",'10a+c+n'!O51,0))</f>
        <v>0</v>
      </c>
      <c r="P51" s="120">
        <f>IF($C$4="Neattiecināmās izmaksas",IF('10a+c+n'!$Q51="N",'10a+c+n'!P51,0))</f>
        <v>0</v>
      </c>
    </row>
    <row r="52" spans="1:16" x14ac:dyDescent="0.2">
      <c r="A52" s="51">
        <f>IF(P52=0,0,IF(COUNTBLANK(P52)=1,0,COUNTA($P$14:P52)))</f>
        <v>0</v>
      </c>
      <c r="B52" s="24">
        <f>IF($C$4="Neattiecināmās izmaksas",IF('10a+c+n'!$Q52="N",'10a+c+n'!B52,0))</f>
        <v>0</v>
      </c>
      <c r="C52" s="24">
        <f>IF($C$4="Neattiecināmās izmaksas",IF('10a+c+n'!$Q52="N",'10a+c+n'!C52,0))</f>
        <v>0</v>
      </c>
      <c r="D52" s="24">
        <f>IF($C$4="Neattiecināmās izmaksas",IF('10a+c+n'!$Q52="N",'10a+c+n'!D52,0))</f>
        <v>0</v>
      </c>
      <c r="E52" s="46"/>
      <c r="F52" s="65"/>
      <c r="G52" s="119"/>
      <c r="H52" s="119">
        <f>IF($C$4="Neattiecināmās izmaksas",IF('10a+c+n'!$Q52="N",'10a+c+n'!H52,0))</f>
        <v>0</v>
      </c>
      <c r="I52" s="119"/>
      <c r="J52" s="119"/>
      <c r="K52" s="120">
        <f>IF($C$4="Neattiecināmās izmaksas",IF('10a+c+n'!$Q52="N",'10a+c+n'!K52,0))</f>
        <v>0</v>
      </c>
      <c r="L52" s="82">
        <f>IF($C$4="Neattiecināmās izmaksas",IF('10a+c+n'!$Q52="N",'10a+c+n'!L52,0))</f>
        <v>0</v>
      </c>
      <c r="M52" s="119">
        <f>IF($C$4="Neattiecināmās izmaksas",IF('10a+c+n'!$Q52="N",'10a+c+n'!M52,0))</f>
        <v>0</v>
      </c>
      <c r="N52" s="119">
        <f>IF($C$4="Neattiecināmās izmaksas",IF('10a+c+n'!$Q52="N",'10a+c+n'!N52,0))</f>
        <v>0</v>
      </c>
      <c r="O52" s="119">
        <f>IF($C$4="Neattiecināmās izmaksas",IF('10a+c+n'!$Q52="N",'10a+c+n'!O52,0))</f>
        <v>0</v>
      </c>
      <c r="P52" s="120">
        <f>IF($C$4="Neattiecināmās izmaksas",IF('10a+c+n'!$Q52="N",'10a+c+n'!P52,0))</f>
        <v>0</v>
      </c>
    </row>
    <row r="53" spans="1:16" x14ac:dyDescent="0.2">
      <c r="A53" s="51">
        <f>IF(P53=0,0,IF(COUNTBLANK(P53)=1,0,COUNTA($P$14:P53)))</f>
        <v>0</v>
      </c>
      <c r="B53" s="24">
        <f>IF($C$4="Neattiecināmās izmaksas",IF('10a+c+n'!$Q53="N",'10a+c+n'!B53,0))</f>
        <v>0</v>
      </c>
      <c r="C53" s="24">
        <f>IF($C$4="Neattiecināmās izmaksas",IF('10a+c+n'!$Q53="N",'10a+c+n'!C53,0))</f>
        <v>0</v>
      </c>
      <c r="D53" s="24">
        <f>IF($C$4="Neattiecināmās izmaksas",IF('10a+c+n'!$Q53="N",'10a+c+n'!D53,0))</f>
        <v>0</v>
      </c>
      <c r="E53" s="46"/>
      <c r="F53" s="65"/>
      <c r="G53" s="119"/>
      <c r="H53" s="119">
        <f>IF($C$4="Neattiecināmās izmaksas",IF('10a+c+n'!$Q53="N",'10a+c+n'!H53,0))</f>
        <v>0</v>
      </c>
      <c r="I53" s="119"/>
      <c r="J53" s="119"/>
      <c r="K53" s="120">
        <f>IF($C$4="Neattiecināmās izmaksas",IF('10a+c+n'!$Q53="N",'10a+c+n'!K53,0))</f>
        <v>0</v>
      </c>
      <c r="L53" s="82">
        <f>IF($C$4="Neattiecināmās izmaksas",IF('10a+c+n'!$Q53="N",'10a+c+n'!L53,0))</f>
        <v>0</v>
      </c>
      <c r="M53" s="119">
        <f>IF($C$4="Neattiecināmās izmaksas",IF('10a+c+n'!$Q53="N",'10a+c+n'!M53,0))</f>
        <v>0</v>
      </c>
      <c r="N53" s="119">
        <f>IF($C$4="Neattiecināmās izmaksas",IF('10a+c+n'!$Q53="N",'10a+c+n'!N53,0))</f>
        <v>0</v>
      </c>
      <c r="O53" s="119">
        <f>IF($C$4="Neattiecināmās izmaksas",IF('10a+c+n'!$Q53="N",'10a+c+n'!O53,0))</f>
        <v>0</v>
      </c>
      <c r="P53" s="120">
        <f>IF($C$4="Neattiecināmās izmaksas",IF('10a+c+n'!$Q53="N",'10a+c+n'!P53,0))</f>
        <v>0</v>
      </c>
    </row>
    <row r="54" spans="1:16" x14ac:dyDescent="0.2">
      <c r="A54" s="51">
        <f>IF(P54=0,0,IF(COUNTBLANK(P54)=1,0,COUNTA($P$14:P54)))</f>
        <v>0</v>
      </c>
      <c r="B54" s="24">
        <f>IF($C$4="Neattiecināmās izmaksas",IF('10a+c+n'!$Q54="N",'10a+c+n'!B54,0))</f>
        <v>0</v>
      </c>
      <c r="C54" s="24">
        <f>IF($C$4="Neattiecināmās izmaksas",IF('10a+c+n'!$Q54="N",'10a+c+n'!C54,0))</f>
        <v>0</v>
      </c>
      <c r="D54" s="24">
        <f>IF($C$4="Neattiecināmās izmaksas",IF('10a+c+n'!$Q54="N",'10a+c+n'!D54,0))</f>
        <v>0</v>
      </c>
      <c r="E54" s="46"/>
      <c r="F54" s="65"/>
      <c r="G54" s="119"/>
      <c r="H54" s="119">
        <f>IF($C$4="Neattiecināmās izmaksas",IF('10a+c+n'!$Q54="N",'10a+c+n'!H54,0))</f>
        <v>0</v>
      </c>
      <c r="I54" s="119"/>
      <c r="J54" s="119"/>
      <c r="K54" s="120">
        <f>IF($C$4="Neattiecināmās izmaksas",IF('10a+c+n'!$Q54="N",'10a+c+n'!K54,0))</f>
        <v>0</v>
      </c>
      <c r="L54" s="82">
        <f>IF($C$4="Neattiecināmās izmaksas",IF('10a+c+n'!$Q54="N",'10a+c+n'!L54,0))</f>
        <v>0</v>
      </c>
      <c r="M54" s="119">
        <f>IF($C$4="Neattiecināmās izmaksas",IF('10a+c+n'!$Q54="N",'10a+c+n'!M54,0))</f>
        <v>0</v>
      </c>
      <c r="N54" s="119">
        <f>IF($C$4="Neattiecināmās izmaksas",IF('10a+c+n'!$Q54="N",'10a+c+n'!N54,0))</f>
        <v>0</v>
      </c>
      <c r="O54" s="119">
        <f>IF($C$4="Neattiecināmās izmaksas",IF('10a+c+n'!$Q54="N",'10a+c+n'!O54,0))</f>
        <v>0</v>
      </c>
      <c r="P54" s="120">
        <f>IF($C$4="Neattiecināmās izmaksas",IF('10a+c+n'!$Q54="N",'10a+c+n'!P54,0))</f>
        <v>0</v>
      </c>
    </row>
    <row r="55" spans="1:16" x14ac:dyDescent="0.2">
      <c r="A55" s="51">
        <f>IF(P55=0,0,IF(COUNTBLANK(P55)=1,0,COUNTA($P$14:P55)))</f>
        <v>0</v>
      </c>
      <c r="B55" s="24">
        <f>IF($C$4="Neattiecināmās izmaksas",IF('10a+c+n'!$Q55="N",'10a+c+n'!B55,0))</f>
        <v>0</v>
      </c>
      <c r="C55" s="24">
        <f>IF($C$4="Neattiecināmās izmaksas",IF('10a+c+n'!$Q55="N",'10a+c+n'!C55,0))</f>
        <v>0</v>
      </c>
      <c r="D55" s="24">
        <f>IF($C$4="Neattiecināmās izmaksas",IF('10a+c+n'!$Q55="N",'10a+c+n'!D55,0))</f>
        <v>0</v>
      </c>
      <c r="E55" s="46"/>
      <c r="F55" s="65"/>
      <c r="G55" s="119"/>
      <c r="H55" s="119">
        <f>IF($C$4="Neattiecināmās izmaksas",IF('10a+c+n'!$Q55="N",'10a+c+n'!H55,0))</f>
        <v>0</v>
      </c>
      <c r="I55" s="119"/>
      <c r="J55" s="119"/>
      <c r="K55" s="120">
        <f>IF($C$4="Neattiecināmās izmaksas",IF('10a+c+n'!$Q55="N",'10a+c+n'!K55,0))</f>
        <v>0</v>
      </c>
      <c r="L55" s="82">
        <f>IF($C$4="Neattiecināmās izmaksas",IF('10a+c+n'!$Q55="N",'10a+c+n'!L55,0))</f>
        <v>0</v>
      </c>
      <c r="M55" s="119">
        <f>IF($C$4="Neattiecināmās izmaksas",IF('10a+c+n'!$Q55="N",'10a+c+n'!M55,0))</f>
        <v>0</v>
      </c>
      <c r="N55" s="119">
        <f>IF($C$4="Neattiecināmās izmaksas",IF('10a+c+n'!$Q55="N",'10a+c+n'!N55,0))</f>
        <v>0</v>
      </c>
      <c r="O55" s="119">
        <f>IF($C$4="Neattiecināmās izmaksas",IF('10a+c+n'!$Q55="N",'10a+c+n'!O55,0))</f>
        <v>0</v>
      </c>
      <c r="P55" s="120">
        <f>IF($C$4="Neattiecināmās izmaksas",IF('10a+c+n'!$Q55="N",'10a+c+n'!P55,0))</f>
        <v>0</v>
      </c>
    </row>
    <row r="56" spans="1:16" x14ac:dyDescent="0.2">
      <c r="A56" s="51">
        <f>IF(P56=0,0,IF(COUNTBLANK(P56)=1,0,COUNTA($P$14:P56)))</f>
        <v>0</v>
      </c>
      <c r="B56" s="24">
        <f>IF($C$4="Neattiecināmās izmaksas",IF('10a+c+n'!$Q56="N",'10a+c+n'!B56,0))</f>
        <v>0</v>
      </c>
      <c r="C56" s="24">
        <f>IF($C$4="Neattiecināmās izmaksas",IF('10a+c+n'!$Q56="N",'10a+c+n'!C56,0))</f>
        <v>0</v>
      </c>
      <c r="D56" s="24">
        <f>IF($C$4="Neattiecināmās izmaksas",IF('10a+c+n'!$Q56="N",'10a+c+n'!D56,0))</f>
        <v>0</v>
      </c>
      <c r="E56" s="46"/>
      <c r="F56" s="65"/>
      <c r="G56" s="119"/>
      <c r="H56" s="119">
        <f>IF($C$4="Neattiecināmās izmaksas",IF('10a+c+n'!$Q56="N",'10a+c+n'!H56,0))</f>
        <v>0</v>
      </c>
      <c r="I56" s="119"/>
      <c r="J56" s="119"/>
      <c r="K56" s="120">
        <f>IF($C$4="Neattiecināmās izmaksas",IF('10a+c+n'!$Q56="N",'10a+c+n'!K56,0))</f>
        <v>0</v>
      </c>
      <c r="L56" s="82">
        <f>IF($C$4="Neattiecināmās izmaksas",IF('10a+c+n'!$Q56="N",'10a+c+n'!L56,0))</f>
        <v>0</v>
      </c>
      <c r="M56" s="119">
        <f>IF($C$4="Neattiecināmās izmaksas",IF('10a+c+n'!$Q56="N",'10a+c+n'!M56,0))</f>
        <v>0</v>
      </c>
      <c r="N56" s="119">
        <f>IF($C$4="Neattiecināmās izmaksas",IF('10a+c+n'!$Q56="N",'10a+c+n'!N56,0))</f>
        <v>0</v>
      </c>
      <c r="O56" s="119">
        <f>IF($C$4="Neattiecināmās izmaksas",IF('10a+c+n'!$Q56="N",'10a+c+n'!O56,0))</f>
        <v>0</v>
      </c>
      <c r="P56" s="120">
        <f>IF($C$4="Neattiecināmās izmaksas",IF('10a+c+n'!$Q56="N",'10a+c+n'!P56,0))</f>
        <v>0</v>
      </c>
    </row>
    <row r="57" spans="1:16" x14ac:dyDescent="0.2">
      <c r="A57" s="51">
        <f>IF(P57=0,0,IF(COUNTBLANK(P57)=1,0,COUNTA($P$14:P57)))</f>
        <v>0</v>
      </c>
      <c r="B57" s="24">
        <f>IF($C$4="Neattiecināmās izmaksas",IF('10a+c+n'!$Q57="N",'10a+c+n'!B57,0))</f>
        <v>0</v>
      </c>
      <c r="C57" s="24">
        <f>IF($C$4="Neattiecināmās izmaksas",IF('10a+c+n'!$Q57="N",'10a+c+n'!C57,0))</f>
        <v>0</v>
      </c>
      <c r="D57" s="24">
        <f>IF($C$4="Neattiecināmās izmaksas",IF('10a+c+n'!$Q57="N",'10a+c+n'!D57,0))</f>
        <v>0</v>
      </c>
      <c r="E57" s="46"/>
      <c r="F57" s="65"/>
      <c r="G57" s="119"/>
      <c r="H57" s="119">
        <f>IF($C$4="Neattiecināmās izmaksas",IF('10a+c+n'!$Q57="N",'10a+c+n'!H57,0))</f>
        <v>0</v>
      </c>
      <c r="I57" s="119"/>
      <c r="J57" s="119"/>
      <c r="K57" s="120">
        <f>IF($C$4="Neattiecināmās izmaksas",IF('10a+c+n'!$Q57="N",'10a+c+n'!K57,0))</f>
        <v>0</v>
      </c>
      <c r="L57" s="82">
        <f>IF($C$4="Neattiecināmās izmaksas",IF('10a+c+n'!$Q57="N",'10a+c+n'!L57,0))</f>
        <v>0</v>
      </c>
      <c r="M57" s="119">
        <f>IF($C$4="Neattiecināmās izmaksas",IF('10a+c+n'!$Q57="N",'10a+c+n'!M57,0))</f>
        <v>0</v>
      </c>
      <c r="N57" s="119">
        <f>IF($C$4="Neattiecināmās izmaksas",IF('10a+c+n'!$Q57="N",'10a+c+n'!N57,0))</f>
        <v>0</v>
      </c>
      <c r="O57" s="119">
        <f>IF($C$4="Neattiecināmās izmaksas",IF('10a+c+n'!$Q57="N",'10a+c+n'!O57,0))</f>
        <v>0</v>
      </c>
      <c r="P57" s="120">
        <f>IF($C$4="Neattiecināmās izmaksas",IF('10a+c+n'!$Q57="N",'10a+c+n'!P57,0))</f>
        <v>0</v>
      </c>
    </row>
    <row r="58" spans="1:16" x14ac:dyDescent="0.2">
      <c r="A58" s="51">
        <f>IF(P58=0,0,IF(COUNTBLANK(P58)=1,0,COUNTA($P$14:P58)))</f>
        <v>0</v>
      </c>
      <c r="B58" s="24">
        <f>IF($C$4="Neattiecināmās izmaksas",IF('10a+c+n'!$Q58="N",'10a+c+n'!B58,0))</f>
        <v>0</v>
      </c>
      <c r="C58" s="24">
        <f>IF($C$4="Neattiecināmās izmaksas",IF('10a+c+n'!$Q58="N",'10a+c+n'!C58,0))</f>
        <v>0</v>
      </c>
      <c r="D58" s="24">
        <f>IF($C$4="Neattiecināmās izmaksas",IF('10a+c+n'!$Q58="N",'10a+c+n'!D58,0))</f>
        <v>0</v>
      </c>
      <c r="E58" s="46"/>
      <c r="F58" s="65"/>
      <c r="G58" s="119"/>
      <c r="H58" s="119">
        <f>IF($C$4="Neattiecināmās izmaksas",IF('10a+c+n'!$Q58="N",'10a+c+n'!H58,0))</f>
        <v>0</v>
      </c>
      <c r="I58" s="119"/>
      <c r="J58" s="119"/>
      <c r="K58" s="120">
        <f>IF($C$4="Neattiecināmās izmaksas",IF('10a+c+n'!$Q58="N",'10a+c+n'!K58,0))</f>
        <v>0</v>
      </c>
      <c r="L58" s="82">
        <f>IF($C$4="Neattiecināmās izmaksas",IF('10a+c+n'!$Q58="N",'10a+c+n'!L58,0))</f>
        <v>0</v>
      </c>
      <c r="M58" s="119">
        <f>IF($C$4="Neattiecināmās izmaksas",IF('10a+c+n'!$Q58="N",'10a+c+n'!M58,0))</f>
        <v>0</v>
      </c>
      <c r="N58" s="119">
        <f>IF($C$4="Neattiecināmās izmaksas",IF('10a+c+n'!$Q58="N",'10a+c+n'!N58,0))</f>
        <v>0</v>
      </c>
      <c r="O58" s="119">
        <f>IF($C$4="Neattiecināmās izmaksas",IF('10a+c+n'!$Q58="N",'10a+c+n'!O58,0))</f>
        <v>0</v>
      </c>
      <c r="P58" s="120">
        <f>IF($C$4="Neattiecināmās izmaksas",IF('10a+c+n'!$Q58="N",'10a+c+n'!P58,0))</f>
        <v>0</v>
      </c>
    </row>
    <row r="59" spans="1:16" x14ac:dyDescent="0.2">
      <c r="A59" s="51">
        <f>IF(P59=0,0,IF(COUNTBLANK(P59)=1,0,COUNTA($P$14:P59)))</f>
        <v>0</v>
      </c>
      <c r="B59" s="24">
        <f>IF($C$4="Neattiecināmās izmaksas",IF('10a+c+n'!$Q59="N",'10a+c+n'!B59,0))</f>
        <v>0</v>
      </c>
      <c r="C59" s="24">
        <f>IF($C$4="Neattiecināmās izmaksas",IF('10a+c+n'!$Q59="N",'10a+c+n'!C59,0))</f>
        <v>0</v>
      </c>
      <c r="D59" s="24">
        <f>IF($C$4="Neattiecināmās izmaksas",IF('10a+c+n'!$Q59="N",'10a+c+n'!D59,0))</f>
        <v>0</v>
      </c>
      <c r="E59" s="46"/>
      <c r="F59" s="65"/>
      <c r="G59" s="119"/>
      <c r="H59" s="119">
        <f>IF($C$4="Neattiecināmās izmaksas",IF('10a+c+n'!$Q59="N",'10a+c+n'!H59,0))</f>
        <v>0</v>
      </c>
      <c r="I59" s="119"/>
      <c r="J59" s="119"/>
      <c r="K59" s="120">
        <f>IF($C$4="Neattiecināmās izmaksas",IF('10a+c+n'!$Q59="N",'10a+c+n'!K59,0))</f>
        <v>0</v>
      </c>
      <c r="L59" s="82">
        <f>IF($C$4="Neattiecināmās izmaksas",IF('10a+c+n'!$Q59="N",'10a+c+n'!L59,0))</f>
        <v>0</v>
      </c>
      <c r="M59" s="119">
        <f>IF($C$4="Neattiecināmās izmaksas",IF('10a+c+n'!$Q59="N",'10a+c+n'!M59,0))</f>
        <v>0</v>
      </c>
      <c r="N59" s="119">
        <f>IF($C$4="Neattiecināmās izmaksas",IF('10a+c+n'!$Q59="N",'10a+c+n'!N59,0))</f>
        <v>0</v>
      </c>
      <c r="O59" s="119">
        <f>IF($C$4="Neattiecināmās izmaksas",IF('10a+c+n'!$Q59="N",'10a+c+n'!O59,0))</f>
        <v>0</v>
      </c>
      <c r="P59" s="120">
        <f>IF($C$4="Neattiecināmās izmaksas",IF('10a+c+n'!$Q59="N",'10a+c+n'!P59,0))</f>
        <v>0</v>
      </c>
    </row>
    <row r="60" spans="1:16" x14ac:dyDescent="0.2">
      <c r="A60" s="51">
        <f>IF(P60=0,0,IF(COUNTBLANK(P60)=1,0,COUNTA($P$14:P60)))</f>
        <v>0</v>
      </c>
      <c r="B60" s="24">
        <f>IF($C$4="Neattiecināmās izmaksas",IF('10a+c+n'!$Q60="N",'10a+c+n'!B60,0))</f>
        <v>0</v>
      </c>
      <c r="C60" s="24">
        <f>IF($C$4="Neattiecināmās izmaksas",IF('10a+c+n'!$Q60="N",'10a+c+n'!C60,0))</f>
        <v>0</v>
      </c>
      <c r="D60" s="24">
        <f>IF($C$4="Neattiecināmās izmaksas",IF('10a+c+n'!$Q60="N",'10a+c+n'!D60,0))</f>
        <v>0</v>
      </c>
      <c r="E60" s="46"/>
      <c r="F60" s="65"/>
      <c r="G60" s="119"/>
      <c r="H60" s="119">
        <f>IF($C$4="Neattiecināmās izmaksas",IF('10a+c+n'!$Q60="N",'10a+c+n'!H60,0))</f>
        <v>0</v>
      </c>
      <c r="I60" s="119"/>
      <c r="J60" s="119"/>
      <c r="K60" s="120">
        <f>IF($C$4="Neattiecināmās izmaksas",IF('10a+c+n'!$Q60="N",'10a+c+n'!K60,0))</f>
        <v>0</v>
      </c>
      <c r="L60" s="82">
        <f>IF($C$4="Neattiecināmās izmaksas",IF('10a+c+n'!$Q60="N",'10a+c+n'!L60,0))</f>
        <v>0</v>
      </c>
      <c r="M60" s="119">
        <f>IF($C$4="Neattiecināmās izmaksas",IF('10a+c+n'!$Q60="N",'10a+c+n'!M60,0))</f>
        <v>0</v>
      </c>
      <c r="N60" s="119">
        <f>IF($C$4="Neattiecināmās izmaksas",IF('10a+c+n'!$Q60="N",'10a+c+n'!N60,0))</f>
        <v>0</v>
      </c>
      <c r="O60" s="119">
        <f>IF($C$4="Neattiecināmās izmaksas",IF('10a+c+n'!$Q60="N",'10a+c+n'!O60,0))</f>
        <v>0</v>
      </c>
      <c r="P60" s="120">
        <f>IF($C$4="Neattiecināmās izmaksas",IF('10a+c+n'!$Q60="N",'10a+c+n'!P60,0))</f>
        <v>0</v>
      </c>
    </row>
    <row r="61" spans="1:16" x14ac:dyDescent="0.2">
      <c r="A61" s="51">
        <f>IF(P61=0,0,IF(COUNTBLANK(P61)=1,0,COUNTA($P$14:P61)))</f>
        <v>0</v>
      </c>
      <c r="B61" s="24">
        <f>IF($C$4="Neattiecināmās izmaksas",IF('10a+c+n'!$Q61="N",'10a+c+n'!B61,0))</f>
        <v>0</v>
      </c>
      <c r="C61" s="24">
        <f>IF($C$4="Neattiecināmās izmaksas",IF('10a+c+n'!$Q61="N",'10a+c+n'!C61,0))</f>
        <v>0</v>
      </c>
      <c r="D61" s="24">
        <f>IF($C$4="Neattiecināmās izmaksas",IF('10a+c+n'!$Q61="N",'10a+c+n'!D61,0))</f>
        <v>0</v>
      </c>
      <c r="E61" s="46"/>
      <c r="F61" s="65"/>
      <c r="G61" s="119"/>
      <c r="H61" s="119">
        <f>IF($C$4="Neattiecināmās izmaksas",IF('10a+c+n'!$Q61="N",'10a+c+n'!H61,0))</f>
        <v>0</v>
      </c>
      <c r="I61" s="119"/>
      <c r="J61" s="119"/>
      <c r="K61" s="120">
        <f>IF($C$4="Neattiecināmās izmaksas",IF('10a+c+n'!$Q61="N",'10a+c+n'!K61,0))</f>
        <v>0</v>
      </c>
      <c r="L61" s="82">
        <f>IF($C$4="Neattiecināmās izmaksas",IF('10a+c+n'!$Q61="N",'10a+c+n'!L61,0))</f>
        <v>0</v>
      </c>
      <c r="M61" s="119">
        <f>IF($C$4="Neattiecināmās izmaksas",IF('10a+c+n'!$Q61="N",'10a+c+n'!M61,0))</f>
        <v>0</v>
      </c>
      <c r="N61" s="119">
        <f>IF($C$4="Neattiecināmās izmaksas",IF('10a+c+n'!$Q61="N",'10a+c+n'!N61,0))</f>
        <v>0</v>
      </c>
      <c r="O61" s="119">
        <f>IF($C$4="Neattiecināmās izmaksas",IF('10a+c+n'!$Q61="N",'10a+c+n'!O61,0))</f>
        <v>0</v>
      </c>
      <c r="P61" s="120">
        <f>IF($C$4="Neattiecināmās izmaksas",IF('10a+c+n'!$Q61="N",'10a+c+n'!P61,0))</f>
        <v>0</v>
      </c>
    </row>
    <row r="62" spans="1:16" x14ac:dyDescent="0.2">
      <c r="A62" s="51">
        <f>IF(P62=0,0,IF(COUNTBLANK(P62)=1,0,COUNTA($P$14:P62)))</f>
        <v>0</v>
      </c>
      <c r="B62" s="24">
        <f>IF($C$4="Neattiecināmās izmaksas",IF('10a+c+n'!$Q62="N",'10a+c+n'!B62,0))</f>
        <v>0</v>
      </c>
      <c r="C62" s="24">
        <f>IF($C$4="Neattiecināmās izmaksas",IF('10a+c+n'!$Q62="N",'10a+c+n'!C62,0))</f>
        <v>0</v>
      </c>
      <c r="D62" s="24">
        <f>IF($C$4="Neattiecināmās izmaksas",IF('10a+c+n'!$Q62="N",'10a+c+n'!D62,0))</f>
        <v>0</v>
      </c>
      <c r="E62" s="46"/>
      <c r="F62" s="65"/>
      <c r="G62" s="119"/>
      <c r="H62" s="119">
        <f>IF($C$4="Neattiecināmās izmaksas",IF('10a+c+n'!$Q62="N",'10a+c+n'!H62,0))</f>
        <v>0</v>
      </c>
      <c r="I62" s="119"/>
      <c r="J62" s="119"/>
      <c r="K62" s="120">
        <f>IF($C$4="Neattiecināmās izmaksas",IF('10a+c+n'!$Q62="N",'10a+c+n'!K62,0))</f>
        <v>0</v>
      </c>
      <c r="L62" s="82">
        <f>IF($C$4="Neattiecināmās izmaksas",IF('10a+c+n'!$Q62="N",'10a+c+n'!L62,0))</f>
        <v>0</v>
      </c>
      <c r="M62" s="119">
        <f>IF($C$4="Neattiecināmās izmaksas",IF('10a+c+n'!$Q62="N",'10a+c+n'!M62,0))</f>
        <v>0</v>
      </c>
      <c r="N62" s="119">
        <f>IF($C$4="Neattiecināmās izmaksas",IF('10a+c+n'!$Q62="N",'10a+c+n'!N62,0))</f>
        <v>0</v>
      </c>
      <c r="O62" s="119">
        <f>IF($C$4="Neattiecināmās izmaksas",IF('10a+c+n'!$Q62="N",'10a+c+n'!O62,0))</f>
        <v>0</v>
      </c>
      <c r="P62" s="120">
        <f>IF($C$4="Neattiecināmās izmaksas",IF('10a+c+n'!$Q62="N",'10a+c+n'!P62,0))</f>
        <v>0</v>
      </c>
    </row>
    <row r="63" spans="1:16" x14ac:dyDescent="0.2">
      <c r="A63" s="51">
        <f>IF(P63=0,0,IF(COUNTBLANK(P63)=1,0,COUNTA($P$14:P63)))</f>
        <v>0</v>
      </c>
      <c r="B63" s="24">
        <f>IF($C$4="Neattiecināmās izmaksas",IF('10a+c+n'!$Q63="N",'10a+c+n'!B63,0))</f>
        <v>0</v>
      </c>
      <c r="C63" s="24">
        <f>IF($C$4="Neattiecināmās izmaksas",IF('10a+c+n'!$Q63="N",'10a+c+n'!C63,0))</f>
        <v>0</v>
      </c>
      <c r="D63" s="24">
        <f>IF($C$4="Neattiecināmās izmaksas",IF('10a+c+n'!$Q63="N",'10a+c+n'!D63,0))</f>
        <v>0</v>
      </c>
      <c r="E63" s="46"/>
      <c r="F63" s="65"/>
      <c r="G63" s="119"/>
      <c r="H63" s="119">
        <f>IF($C$4="Neattiecināmās izmaksas",IF('10a+c+n'!$Q63="N",'10a+c+n'!H63,0))</f>
        <v>0</v>
      </c>
      <c r="I63" s="119"/>
      <c r="J63" s="119"/>
      <c r="K63" s="120">
        <f>IF($C$4="Neattiecināmās izmaksas",IF('10a+c+n'!$Q63="N",'10a+c+n'!K63,0))</f>
        <v>0</v>
      </c>
      <c r="L63" s="82">
        <f>IF($C$4="Neattiecināmās izmaksas",IF('10a+c+n'!$Q63="N",'10a+c+n'!L63,0))</f>
        <v>0</v>
      </c>
      <c r="M63" s="119">
        <f>IF($C$4="Neattiecināmās izmaksas",IF('10a+c+n'!$Q63="N",'10a+c+n'!M63,0))</f>
        <v>0</v>
      </c>
      <c r="N63" s="119">
        <f>IF($C$4="Neattiecināmās izmaksas",IF('10a+c+n'!$Q63="N",'10a+c+n'!N63,0))</f>
        <v>0</v>
      </c>
      <c r="O63" s="119">
        <f>IF($C$4="Neattiecināmās izmaksas",IF('10a+c+n'!$Q63="N",'10a+c+n'!O63,0))</f>
        <v>0</v>
      </c>
      <c r="P63" s="120">
        <f>IF($C$4="Neattiecināmās izmaksas",IF('10a+c+n'!$Q63="N",'10a+c+n'!P63,0))</f>
        <v>0</v>
      </c>
    </row>
    <row r="64" spans="1:16" x14ac:dyDescent="0.2">
      <c r="A64" s="51">
        <f>IF(P64=0,0,IF(COUNTBLANK(P64)=1,0,COUNTA($P$14:P64)))</f>
        <v>0</v>
      </c>
      <c r="B64" s="24">
        <f>IF($C$4="Neattiecināmās izmaksas",IF('10a+c+n'!$Q64="N",'10a+c+n'!B64,0))</f>
        <v>0</v>
      </c>
      <c r="C64" s="24">
        <f>IF($C$4="Neattiecināmās izmaksas",IF('10a+c+n'!$Q64="N",'10a+c+n'!C64,0))</f>
        <v>0</v>
      </c>
      <c r="D64" s="24">
        <f>IF($C$4="Neattiecināmās izmaksas",IF('10a+c+n'!$Q64="N",'10a+c+n'!D64,0))</f>
        <v>0</v>
      </c>
      <c r="E64" s="46"/>
      <c r="F64" s="65"/>
      <c r="G64" s="119"/>
      <c r="H64" s="119">
        <f>IF($C$4="Neattiecināmās izmaksas",IF('10a+c+n'!$Q64="N",'10a+c+n'!H64,0))</f>
        <v>0</v>
      </c>
      <c r="I64" s="119"/>
      <c r="J64" s="119"/>
      <c r="K64" s="120">
        <f>IF($C$4="Neattiecināmās izmaksas",IF('10a+c+n'!$Q64="N",'10a+c+n'!K64,0))</f>
        <v>0</v>
      </c>
      <c r="L64" s="82">
        <f>IF($C$4="Neattiecināmās izmaksas",IF('10a+c+n'!$Q64="N",'10a+c+n'!L64,0))</f>
        <v>0</v>
      </c>
      <c r="M64" s="119">
        <f>IF($C$4="Neattiecināmās izmaksas",IF('10a+c+n'!$Q64="N",'10a+c+n'!M64,0))</f>
        <v>0</v>
      </c>
      <c r="N64" s="119">
        <f>IF($C$4="Neattiecināmās izmaksas",IF('10a+c+n'!$Q64="N",'10a+c+n'!N64,0))</f>
        <v>0</v>
      </c>
      <c r="O64" s="119">
        <f>IF($C$4="Neattiecināmās izmaksas",IF('10a+c+n'!$Q64="N",'10a+c+n'!O64,0))</f>
        <v>0</v>
      </c>
      <c r="P64" s="120">
        <f>IF($C$4="Neattiecināmās izmaksas",IF('10a+c+n'!$Q64="N",'10a+c+n'!P64,0))</f>
        <v>0</v>
      </c>
    </row>
    <row r="65" spans="1:16" x14ac:dyDescent="0.2">
      <c r="A65" s="51">
        <f>IF(P65=0,0,IF(COUNTBLANK(P65)=1,0,COUNTA($P$14:P65)))</f>
        <v>0</v>
      </c>
      <c r="B65" s="24">
        <f>IF($C$4="Neattiecināmās izmaksas",IF('10a+c+n'!$Q65="N",'10a+c+n'!B65,0))</f>
        <v>0</v>
      </c>
      <c r="C65" s="24">
        <f>IF($C$4="Neattiecināmās izmaksas",IF('10a+c+n'!$Q65="N",'10a+c+n'!C65,0))</f>
        <v>0</v>
      </c>
      <c r="D65" s="24">
        <f>IF($C$4="Neattiecināmās izmaksas",IF('10a+c+n'!$Q65="N",'10a+c+n'!D65,0))</f>
        <v>0</v>
      </c>
      <c r="E65" s="46"/>
      <c r="F65" s="65"/>
      <c r="G65" s="119"/>
      <c r="H65" s="119">
        <f>IF($C$4="Neattiecināmās izmaksas",IF('10a+c+n'!$Q65="N",'10a+c+n'!H65,0))</f>
        <v>0</v>
      </c>
      <c r="I65" s="119"/>
      <c r="J65" s="119"/>
      <c r="K65" s="120">
        <f>IF($C$4="Neattiecināmās izmaksas",IF('10a+c+n'!$Q65="N",'10a+c+n'!K65,0))</f>
        <v>0</v>
      </c>
      <c r="L65" s="82">
        <f>IF($C$4="Neattiecināmās izmaksas",IF('10a+c+n'!$Q65="N",'10a+c+n'!L65,0))</f>
        <v>0</v>
      </c>
      <c r="M65" s="119">
        <f>IF($C$4="Neattiecināmās izmaksas",IF('10a+c+n'!$Q65="N",'10a+c+n'!M65,0))</f>
        <v>0</v>
      </c>
      <c r="N65" s="119">
        <f>IF($C$4="Neattiecināmās izmaksas",IF('10a+c+n'!$Q65="N",'10a+c+n'!N65,0))</f>
        <v>0</v>
      </c>
      <c r="O65" s="119">
        <f>IF($C$4="Neattiecināmās izmaksas",IF('10a+c+n'!$Q65="N",'10a+c+n'!O65,0))</f>
        <v>0</v>
      </c>
      <c r="P65" s="120">
        <f>IF($C$4="Neattiecināmās izmaksas",IF('10a+c+n'!$Q65="N",'10a+c+n'!P65,0))</f>
        <v>0</v>
      </c>
    </row>
    <row r="66" spans="1:16" x14ac:dyDescent="0.2">
      <c r="A66" s="51">
        <f>IF(P66=0,0,IF(COUNTBLANK(P66)=1,0,COUNTA($P$14:P66)))</f>
        <v>0</v>
      </c>
      <c r="B66" s="24">
        <f>IF($C$4="Neattiecināmās izmaksas",IF('10a+c+n'!$Q66="N",'10a+c+n'!B66,0))</f>
        <v>0</v>
      </c>
      <c r="C66" s="24">
        <f>IF($C$4="Neattiecināmās izmaksas",IF('10a+c+n'!$Q66="N",'10a+c+n'!C66,0))</f>
        <v>0</v>
      </c>
      <c r="D66" s="24">
        <f>IF($C$4="Neattiecināmās izmaksas",IF('10a+c+n'!$Q66="N",'10a+c+n'!D66,0))</f>
        <v>0</v>
      </c>
      <c r="E66" s="46"/>
      <c r="F66" s="65"/>
      <c r="G66" s="119"/>
      <c r="H66" s="119">
        <f>IF($C$4="Neattiecināmās izmaksas",IF('10a+c+n'!$Q66="N",'10a+c+n'!H66,0))</f>
        <v>0</v>
      </c>
      <c r="I66" s="119"/>
      <c r="J66" s="119"/>
      <c r="K66" s="120">
        <f>IF($C$4="Neattiecināmās izmaksas",IF('10a+c+n'!$Q66="N",'10a+c+n'!K66,0))</f>
        <v>0</v>
      </c>
      <c r="L66" s="82">
        <f>IF($C$4="Neattiecināmās izmaksas",IF('10a+c+n'!$Q66="N",'10a+c+n'!L66,0))</f>
        <v>0</v>
      </c>
      <c r="M66" s="119">
        <f>IF($C$4="Neattiecināmās izmaksas",IF('10a+c+n'!$Q66="N",'10a+c+n'!M66,0))</f>
        <v>0</v>
      </c>
      <c r="N66" s="119">
        <f>IF($C$4="Neattiecināmās izmaksas",IF('10a+c+n'!$Q66="N",'10a+c+n'!N66,0))</f>
        <v>0</v>
      </c>
      <c r="O66" s="119">
        <f>IF($C$4="Neattiecināmās izmaksas",IF('10a+c+n'!$Q66="N",'10a+c+n'!O66,0))</f>
        <v>0</v>
      </c>
      <c r="P66" s="120">
        <f>IF($C$4="Neattiecināmās izmaksas",IF('10a+c+n'!$Q66="N",'10a+c+n'!P66,0))</f>
        <v>0</v>
      </c>
    </row>
    <row r="67" spans="1:16" x14ac:dyDescent="0.2">
      <c r="A67" s="51">
        <f>IF(P67=0,0,IF(COUNTBLANK(P67)=1,0,COUNTA($P$14:P67)))</f>
        <v>0</v>
      </c>
      <c r="B67" s="24">
        <f>IF($C$4="Neattiecināmās izmaksas",IF('10a+c+n'!$Q67="N",'10a+c+n'!B67,0))</f>
        <v>0</v>
      </c>
      <c r="C67" s="24">
        <f>IF($C$4="Neattiecināmās izmaksas",IF('10a+c+n'!$Q67="N",'10a+c+n'!C67,0))</f>
        <v>0</v>
      </c>
      <c r="D67" s="24">
        <f>IF($C$4="Neattiecināmās izmaksas",IF('10a+c+n'!$Q67="N",'10a+c+n'!D67,0))</f>
        <v>0</v>
      </c>
      <c r="E67" s="46"/>
      <c r="F67" s="65"/>
      <c r="G67" s="119"/>
      <c r="H67" s="119">
        <f>IF($C$4="Neattiecināmās izmaksas",IF('10a+c+n'!$Q67="N",'10a+c+n'!H67,0))</f>
        <v>0</v>
      </c>
      <c r="I67" s="119"/>
      <c r="J67" s="119"/>
      <c r="K67" s="120">
        <f>IF($C$4="Neattiecināmās izmaksas",IF('10a+c+n'!$Q67="N",'10a+c+n'!K67,0))</f>
        <v>0</v>
      </c>
      <c r="L67" s="82">
        <f>IF($C$4="Neattiecināmās izmaksas",IF('10a+c+n'!$Q67="N",'10a+c+n'!L67,0))</f>
        <v>0</v>
      </c>
      <c r="M67" s="119">
        <f>IF($C$4="Neattiecināmās izmaksas",IF('10a+c+n'!$Q67="N",'10a+c+n'!M67,0))</f>
        <v>0</v>
      </c>
      <c r="N67" s="119">
        <f>IF($C$4="Neattiecināmās izmaksas",IF('10a+c+n'!$Q67="N",'10a+c+n'!N67,0))</f>
        <v>0</v>
      </c>
      <c r="O67" s="119">
        <f>IF($C$4="Neattiecināmās izmaksas",IF('10a+c+n'!$Q67="N",'10a+c+n'!O67,0))</f>
        <v>0</v>
      </c>
      <c r="P67" s="120">
        <f>IF($C$4="Neattiecināmās izmaksas",IF('10a+c+n'!$Q67="N",'10a+c+n'!P67,0))</f>
        <v>0</v>
      </c>
    </row>
    <row r="68" spans="1:16" x14ac:dyDescent="0.2">
      <c r="A68" s="51">
        <f>IF(P68=0,0,IF(COUNTBLANK(P68)=1,0,COUNTA($P$14:P68)))</f>
        <v>0</v>
      </c>
      <c r="B68" s="24">
        <f>IF($C$4="Neattiecināmās izmaksas",IF('10a+c+n'!$Q68="N",'10a+c+n'!B68,0))</f>
        <v>0</v>
      </c>
      <c r="C68" s="24">
        <f>IF($C$4="Neattiecināmās izmaksas",IF('10a+c+n'!$Q68="N",'10a+c+n'!C68,0))</f>
        <v>0</v>
      </c>
      <c r="D68" s="24">
        <f>IF($C$4="Neattiecināmās izmaksas",IF('10a+c+n'!$Q68="N",'10a+c+n'!D68,0))</f>
        <v>0</v>
      </c>
      <c r="E68" s="46"/>
      <c r="F68" s="65"/>
      <c r="G68" s="119"/>
      <c r="H68" s="119">
        <f>IF($C$4="Neattiecināmās izmaksas",IF('10a+c+n'!$Q68="N",'10a+c+n'!H68,0))</f>
        <v>0</v>
      </c>
      <c r="I68" s="119"/>
      <c r="J68" s="119"/>
      <c r="K68" s="120">
        <f>IF($C$4="Neattiecināmās izmaksas",IF('10a+c+n'!$Q68="N",'10a+c+n'!K68,0))</f>
        <v>0</v>
      </c>
      <c r="L68" s="82">
        <f>IF($C$4="Neattiecināmās izmaksas",IF('10a+c+n'!$Q68="N",'10a+c+n'!L68,0))</f>
        <v>0</v>
      </c>
      <c r="M68" s="119">
        <f>IF($C$4="Neattiecināmās izmaksas",IF('10a+c+n'!$Q68="N",'10a+c+n'!M68,0))</f>
        <v>0</v>
      </c>
      <c r="N68" s="119">
        <f>IF($C$4="Neattiecināmās izmaksas",IF('10a+c+n'!$Q68="N",'10a+c+n'!N68,0))</f>
        <v>0</v>
      </c>
      <c r="O68" s="119">
        <f>IF($C$4="Neattiecināmās izmaksas",IF('10a+c+n'!$Q68="N",'10a+c+n'!O68,0))</f>
        <v>0</v>
      </c>
      <c r="P68" s="120">
        <f>IF($C$4="Neattiecināmās izmaksas",IF('10a+c+n'!$Q68="N",'10a+c+n'!P68,0))</f>
        <v>0</v>
      </c>
    </row>
    <row r="69" spans="1:16" x14ac:dyDescent="0.2">
      <c r="A69" s="51">
        <f>IF(P69=0,0,IF(COUNTBLANK(P69)=1,0,COUNTA($P$14:P69)))</f>
        <v>0</v>
      </c>
      <c r="B69" s="24">
        <f>IF($C$4="Neattiecināmās izmaksas",IF('10a+c+n'!$Q69="N",'10a+c+n'!B69,0))</f>
        <v>0</v>
      </c>
      <c r="C69" s="24">
        <f>IF($C$4="Neattiecināmās izmaksas",IF('10a+c+n'!$Q69="N",'10a+c+n'!C69,0))</f>
        <v>0</v>
      </c>
      <c r="D69" s="24">
        <f>IF($C$4="Neattiecināmās izmaksas",IF('10a+c+n'!$Q69="N",'10a+c+n'!D69,0))</f>
        <v>0</v>
      </c>
      <c r="E69" s="46"/>
      <c r="F69" s="65"/>
      <c r="G69" s="119"/>
      <c r="H69" s="119">
        <f>IF($C$4="Neattiecināmās izmaksas",IF('10a+c+n'!$Q69="N",'10a+c+n'!H69,0))</f>
        <v>0</v>
      </c>
      <c r="I69" s="119"/>
      <c r="J69" s="119"/>
      <c r="K69" s="120">
        <f>IF($C$4="Neattiecināmās izmaksas",IF('10a+c+n'!$Q69="N",'10a+c+n'!K69,0))</f>
        <v>0</v>
      </c>
      <c r="L69" s="82">
        <f>IF($C$4="Neattiecināmās izmaksas",IF('10a+c+n'!$Q69="N",'10a+c+n'!L69,0))</f>
        <v>0</v>
      </c>
      <c r="M69" s="119">
        <f>IF($C$4="Neattiecināmās izmaksas",IF('10a+c+n'!$Q69="N",'10a+c+n'!M69,0))</f>
        <v>0</v>
      </c>
      <c r="N69" s="119">
        <f>IF($C$4="Neattiecināmās izmaksas",IF('10a+c+n'!$Q69="N",'10a+c+n'!N69,0))</f>
        <v>0</v>
      </c>
      <c r="O69" s="119">
        <f>IF($C$4="Neattiecināmās izmaksas",IF('10a+c+n'!$Q69="N",'10a+c+n'!O69,0))</f>
        <v>0</v>
      </c>
      <c r="P69" s="120">
        <f>IF($C$4="Neattiecināmās izmaksas",IF('10a+c+n'!$Q69="N",'10a+c+n'!P69,0))</f>
        <v>0</v>
      </c>
    </row>
    <row r="70" spans="1:16" x14ac:dyDescent="0.2">
      <c r="A70" s="51">
        <f>IF(P70=0,0,IF(COUNTBLANK(P70)=1,0,COUNTA($P$14:P70)))</f>
        <v>0</v>
      </c>
      <c r="B70" s="24">
        <f>IF($C$4="Neattiecināmās izmaksas",IF('10a+c+n'!$Q70="N",'10a+c+n'!B70,0))</f>
        <v>0</v>
      </c>
      <c r="C70" s="24">
        <f>IF($C$4="Neattiecināmās izmaksas",IF('10a+c+n'!$Q70="N",'10a+c+n'!C70,0))</f>
        <v>0</v>
      </c>
      <c r="D70" s="24">
        <f>IF($C$4="Neattiecināmās izmaksas",IF('10a+c+n'!$Q70="N",'10a+c+n'!D70,0))</f>
        <v>0</v>
      </c>
      <c r="E70" s="46"/>
      <c r="F70" s="65"/>
      <c r="G70" s="119"/>
      <c r="H70" s="119">
        <f>IF($C$4="Neattiecināmās izmaksas",IF('10a+c+n'!$Q70="N",'10a+c+n'!H70,0))</f>
        <v>0</v>
      </c>
      <c r="I70" s="119"/>
      <c r="J70" s="119"/>
      <c r="K70" s="120">
        <f>IF($C$4="Neattiecināmās izmaksas",IF('10a+c+n'!$Q70="N",'10a+c+n'!K70,0))</f>
        <v>0</v>
      </c>
      <c r="L70" s="82">
        <f>IF($C$4="Neattiecināmās izmaksas",IF('10a+c+n'!$Q70="N",'10a+c+n'!L70,0))</f>
        <v>0</v>
      </c>
      <c r="M70" s="119">
        <f>IF($C$4="Neattiecināmās izmaksas",IF('10a+c+n'!$Q70="N",'10a+c+n'!M70,0))</f>
        <v>0</v>
      </c>
      <c r="N70" s="119">
        <f>IF($C$4="Neattiecināmās izmaksas",IF('10a+c+n'!$Q70="N",'10a+c+n'!N70,0))</f>
        <v>0</v>
      </c>
      <c r="O70" s="119">
        <f>IF($C$4="Neattiecināmās izmaksas",IF('10a+c+n'!$Q70="N",'10a+c+n'!O70,0))</f>
        <v>0</v>
      </c>
      <c r="P70" s="120">
        <f>IF($C$4="Neattiecināmās izmaksas",IF('10a+c+n'!$Q70="N",'10a+c+n'!P70,0))</f>
        <v>0</v>
      </c>
    </row>
    <row r="71" spans="1:16" x14ac:dyDescent="0.2">
      <c r="A71" s="51">
        <f>IF(P71=0,0,IF(COUNTBLANK(P71)=1,0,COUNTA($P$14:P71)))</f>
        <v>0</v>
      </c>
      <c r="B71" s="24">
        <f>IF($C$4="Neattiecināmās izmaksas",IF('10a+c+n'!$Q71="N",'10a+c+n'!B71,0))</f>
        <v>0</v>
      </c>
      <c r="C71" s="24">
        <f>IF($C$4="Neattiecināmās izmaksas",IF('10a+c+n'!$Q71="N",'10a+c+n'!C71,0))</f>
        <v>0</v>
      </c>
      <c r="D71" s="24">
        <f>IF($C$4="Neattiecināmās izmaksas",IF('10a+c+n'!$Q71="N",'10a+c+n'!D71,0))</f>
        <v>0</v>
      </c>
      <c r="E71" s="46"/>
      <c r="F71" s="65"/>
      <c r="G71" s="119"/>
      <c r="H71" s="119">
        <f>IF($C$4="Neattiecināmās izmaksas",IF('10a+c+n'!$Q71="N",'10a+c+n'!H71,0))</f>
        <v>0</v>
      </c>
      <c r="I71" s="119"/>
      <c r="J71" s="119"/>
      <c r="K71" s="120">
        <f>IF($C$4="Neattiecināmās izmaksas",IF('10a+c+n'!$Q71="N",'10a+c+n'!K71,0))</f>
        <v>0</v>
      </c>
      <c r="L71" s="82">
        <f>IF($C$4="Neattiecināmās izmaksas",IF('10a+c+n'!$Q71="N",'10a+c+n'!L71,0))</f>
        <v>0</v>
      </c>
      <c r="M71" s="119">
        <f>IF($C$4="Neattiecināmās izmaksas",IF('10a+c+n'!$Q71="N",'10a+c+n'!M71,0))</f>
        <v>0</v>
      </c>
      <c r="N71" s="119">
        <f>IF($C$4="Neattiecināmās izmaksas",IF('10a+c+n'!$Q71="N",'10a+c+n'!N71,0))</f>
        <v>0</v>
      </c>
      <c r="O71" s="119">
        <f>IF($C$4="Neattiecināmās izmaksas",IF('10a+c+n'!$Q71="N",'10a+c+n'!O71,0))</f>
        <v>0</v>
      </c>
      <c r="P71" s="120">
        <f>IF($C$4="Neattiecināmās izmaksas",IF('10a+c+n'!$Q71="N",'10a+c+n'!P71,0))</f>
        <v>0</v>
      </c>
    </row>
    <row r="72" spans="1:16" ht="10.8" thickBot="1" x14ac:dyDescent="0.25">
      <c r="A72" s="51">
        <f>IF(P72=0,0,IF(COUNTBLANK(P72)=1,0,COUNTA($P$14:P72)))</f>
        <v>0</v>
      </c>
      <c r="B72" s="24">
        <f>IF($C$4="Neattiecināmās izmaksas",IF('10a+c+n'!$Q72="N",'10a+c+n'!B72,0))</f>
        <v>0</v>
      </c>
      <c r="C72" s="24">
        <f>IF($C$4="Neattiecināmās izmaksas",IF('10a+c+n'!$Q72="N",'10a+c+n'!C72,0))</f>
        <v>0</v>
      </c>
      <c r="D72" s="24">
        <f>IF($C$4="Neattiecināmās izmaksas",IF('10a+c+n'!$Q72="N",'10a+c+n'!D72,0))</f>
        <v>0</v>
      </c>
      <c r="E72" s="46"/>
      <c r="F72" s="65"/>
      <c r="G72" s="119"/>
      <c r="H72" s="119">
        <f>IF($C$4="Neattiecināmās izmaksas",IF('10a+c+n'!$Q72="N",'10a+c+n'!H72,0))</f>
        <v>0</v>
      </c>
      <c r="I72" s="119"/>
      <c r="J72" s="119"/>
      <c r="K72" s="120">
        <f>IF($C$4="Neattiecināmās izmaksas",IF('10a+c+n'!$Q72="N",'10a+c+n'!K72,0))</f>
        <v>0</v>
      </c>
      <c r="L72" s="82">
        <f>IF($C$4="Neattiecināmās izmaksas",IF('10a+c+n'!$Q72="N",'10a+c+n'!L72,0))</f>
        <v>0</v>
      </c>
      <c r="M72" s="119">
        <f>IF($C$4="Neattiecināmās izmaksas",IF('10a+c+n'!$Q72="N",'10a+c+n'!M72,0))</f>
        <v>0</v>
      </c>
      <c r="N72" s="119">
        <f>IF($C$4="Neattiecināmās izmaksas",IF('10a+c+n'!$Q72="N",'10a+c+n'!N72,0))</f>
        <v>0</v>
      </c>
      <c r="O72" s="119">
        <f>IF($C$4="Neattiecināmās izmaksas",IF('10a+c+n'!$Q72="N",'10a+c+n'!O72,0))</f>
        <v>0</v>
      </c>
      <c r="P72" s="120">
        <f>IF($C$4="Neattiecināmās izmaksas",IF('10a+c+n'!$Q72="N",'10a+c+n'!P72,0))</f>
        <v>0</v>
      </c>
    </row>
    <row r="73" spans="1:16" ht="12" customHeight="1" thickBot="1" x14ac:dyDescent="0.25">
      <c r="A73" s="317" t="s">
        <v>62</v>
      </c>
      <c r="B73" s="318"/>
      <c r="C73" s="318"/>
      <c r="D73" s="318"/>
      <c r="E73" s="318"/>
      <c r="F73" s="318"/>
      <c r="G73" s="318"/>
      <c r="H73" s="318"/>
      <c r="I73" s="318"/>
      <c r="J73" s="318"/>
      <c r="K73" s="319"/>
      <c r="L73" s="133">
        <f>SUM(L14:L72)</f>
        <v>0</v>
      </c>
      <c r="M73" s="134">
        <f>SUM(M14:M72)</f>
        <v>0</v>
      </c>
      <c r="N73" s="134">
        <f>SUM(N14:N72)</f>
        <v>0</v>
      </c>
      <c r="O73" s="134">
        <f>SUM(O14:O72)</f>
        <v>0</v>
      </c>
      <c r="P73" s="135">
        <f>SUM(P14:P72)</f>
        <v>0</v>
      </c>
    </row>
    <row r="74" spans="1:16" x14ac:dyDescent="0.2">
      <c r="A74" s="16"/>
      <c r="B74" s="16"/>
      <c r="C74" s="16"/>
      <c r="D74" s="16"/>
      <c r="E74" s="16"/>
      <c r="F74" s="16"/>
      <c r="G74" s="16"/>
      <c r="H74" s="16"/>
      <c r="I74" s="16"/>
      <c r="J74" s="16"/>
      <c r="K74" s="16"/>
      <c r="L74" s="16"/>
      <c r="M74" s="16"/>
      <c r="N74" s="16"/>
      <c r="O74" s="16"/>
      <c r="P74" s="16"/>
    </row>
    <row r="75" spans="1:16" x14ac:dyDescent="0.2">
      <c r="A75" s="16"/>
      <c r="B75" s="16"/>
      <c r="C75" s="16"/>
      <c r="D75" s="16"/>
      <c r="E75" s="16"/>
      <c r="F75" s="16"/>
      <c r="G75" s="16"/>
      <c r="H75" s="16"/>
      <c r="I75" s="16"/>
      <c r="J75" s="16"/>
      <c r="K75" s="16"/>
      <c r="L75" s="16"/>
      <c r="M75" s="16"/>
      <c r="N75" s="16"/>
      <c r="O75" s="16"/>
      <c r="P75" s="16"/>
    </row>
    <row r="76" spans="1:16" x14ac:dyDescent="0.2">
      <c r="A76" s="1" t="s">
        <v>14</v>
      </c>
      <c r="B76" s="16"/>
      <c r="C76" s="320" t="str">
        <f>'Kops n'!C35:H35</f>
        <v>Gundega Ābelīte 28.03.2024</v>
      </c>
      <c r="D76" s="320"/>
      <c r="E76" s="320"/>
      <c r="F76" s="320"/>
      <c r="G76" s="320"/>
      <c r="H76" s="320"/>
      <c r="I76" s="16"/>
      <c r="J76" s="16"/>
      <c r="K76" s="16"/>
      <c r="L76" s="16"/>
      <c r="M76" s="16"/>
      <c r="N76" s="16"/>
      <c r="O76" s="16"/>
      <c r="P76" s="16"/>
    </row>
    <row r="77" spans="1:16" x14ac:dyDescent="0.2">
      <c r="A77" s="16"/>
      <c r="B77" s="16"/>
      <c r="C77" s="246" t="s">
        <v>15</v>
      </c>
      <c r="D77" s="246"/>
      <c r="E77" s="246"/>
      <c r="F77" s="246"/>
      <c r="G77" s="246"/>
      <c r="H77" s="24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262" t="str">
        <f>'Kops n'!A38:D38</f>
        <v>Tāme sastādīta 2024. gada 28. martā</v>
      </c>
      <c r="B79" s="263"/>
      <c r="C79" s="263"/>
      <c r="D79" s="263"/>
      <c r="E79" s="16"/>
      <c r="F79" s="16"/>
      <c r="G79" s="16"/>
      <c r="H79" s="16"/>
      <c r="I79" s="16"/>
      <c r="J79" s="16"/>
      <c r="K79" s="16"/>
      <c r="L79" s="16"/>
      <c r="M79" s="16"/>
      <c r="N79" s="16"/>
      <c r="O79" s="16"/>
      <c r="P79" s="16"/>
    </row>
    <row r="80" spans="1:16" x14ac:dyDescent="0.2">
      <c r="A80" s="16"/>
      <c r="B80" s="16"/>
      <c r="C80" s="16"/>
      <c r="D80" s="16"/>
      <c r="E80" s="16"/>
      <c r="F80" s="16"/>
      <c r="G80" s="16"/>
      <c r="H80" s="16"/>
      <c r="I80" s="16"/>
      <c r="J80" s="16"/>
      <c r="K80" s="16"/>
      <c r="L80" s="16"/>
      <c r="M80" s="16"/>
      <c r="N80" s="16"/>
      <c r="O80" s="16"/>
      <c r="P80" s="16"/>
    </row>
    <row r="81" spans="1:16" x14ac:dyDescent="0.2">
      <c r="A81" s="1" t="s">
        <v>41</v>
      </c>
      <c r="B81" s="16"/>
      <c r="C81" s="320">
        <f>'Kops n'!C40:H40</f>
        <v>0</v>
      </c>
      <c r="D81" s="320"/>
      <c r="E81" s="320"/>
      <c r="F81" s="320"/>
      <c r="G81" s="320"/>
      <c r="H81" s="320"/>
      <c r="I81" s="16"/>
      <c r="J81" s="16"/>
      <c r="K81" s="16"/>
      <c r="L81" s="16"/>
      <c r="M81" s="16"/>
      <c r="N81" s="16"/>
      <c r="O81" s="16"/>
      <c r="P81" s="16"/>
    </row>
    <row r="82" spans="1:16" x14ac:dyDescent="0.2">
      <c r="A82" s="16"/>
      <c r="B82" s="16"/>
      <c r="C82" s="246" t="s">
        <v>15</v>
      </c>
      <c r="D82" s="246"/>
      <c r="E82" s="246"/>
      <c r="F82" s="246"/>
      <c r="G82" s="246"/>
      <c r="H82" s="24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78" t="s">
        <v>16</v>
      </c>
      <c r="B84" s="42"/>
      <c r="C84" s="85">
        <f>'Kops n'!C43</f>
        <v>0</v>
      </c>
      <c r="D84" s="42"/>
      <c r="E84" s="16"/>
      <c r="F84" s="16"/>
      <c r="G84" s="16"/>
      <c r="H84" s="16"/>
      <c r="I84" s="16"/>
      <c r="J84" s="16"/>
      <c r="K84" s="16"/>
      <c r="L84" s="16"/>
      <c r="M84" s="16"/>
      <c r="N84" s="16"/>
      <c r="O84" s="16"/>
      <c r="P84" s="16"/>
    </row>
    <row r="85" spans="1:16" x14ac:dyDescent="0.2">
      <c r="A85" s="16"/>
      <c r="B85" s="16"/>
      <c r="C85" s="16"/>
      <c r="D85" s="16"/>
      <c r="E85" s="16"/>
      <c r="F85" s="16"/>
      <c r="G85" s="16"/>
      <c r="H85" s="16"/>
      <c r="I85" s="16"/>
      <c r="J85" s="16"/>
      <c r="K85" s="16"/>
      <c r="L85" s="16"/>
      <c r="M85" s="16"/>
      <c r="N85" s="16"/>
      <c r="O85" s="16"/>
      <c r="P85" s="16"/>
    </row>
  </sheetData>
  <mergeCells count="23">
    <mergeCell ref="C2:I2"/>
    <mergeCell ref="C3:I3"/>
    <mergeCell ref="C4:I4"/>
    <mergeCell ref="D5:L5"/>
    <mergeCell ref="D6:L6"/>
    <mergeCell ref="D8:L8"/>
    <mergeCell ref="A9:F9"/>
    <mergeCell ref="J9:M9"/>
    <mergeCell ref="N9:O9"/>
    <mergeCell ref="D7:L7"/>
    <mergeCell ref="C82:H82"/>
    <mergeCell ref="L12:P12"/>
    <mergeCell ref="A73:K73"/>
    <mergeCell ref="C76:H76"/>
    <mergeCell ref="C77:H77"/>
    <mergeCell ref="A79:D79"/>
    <mergeCell ref="C81:H81"/>
    <mergeCell ref="A12:A13"/>
    <mergeCell ref="B12:B13"/>
    <mergeCell ref="C12:C13"/>
    <mergeCell ref="D12:D13"/>
    <mergeCell ref="E12:E13"/>
    <mergeCell ref="F12:K12"/>
  </mergeCells>
  <conditionalFormatting sqref="A73:K73">
    <cfRule type="containsText" dxfId="28" priority="3" operator="containsText" text="Tiešās izmaksas kopā, t. sk. darba devēja sociālais nodoklis __.__% ">
      <formula>NOT(ISERROR(SEARCH("Tiešās izmaksas kopā, t. sk. darba devēja sociālais nodoklis __.__% ",A73)))</formula>
    </cfRule>
  </conditionalFormatting>
  <conditionalFormatting sqref="A14:P72">
    <cfRule type="cellIs" dxfId="27" priority="1" operator="equal">
      <formula>0</formula>
    </cfRule>
  </conditionalFormatting>
  <conditionalFormatting sqref="C2:I2 D5:L8 N9:O9 L73:P73 C76:H76 C81:H81 C84">
    <cfRule type="cellIs" dxfId="26"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C000"/>
  </sheetPr>
  <dimension ref="A1:Q86"/>
  <sheetViews>
    <sheetView topLeftCell="A43" workbookViewId="0">
      <selection activeCell="U20" sqref="U20"/>
    </sheetView>
  </sheetViews>
  <sheetFormatPr defaultColWidth="9.109375" defaultRowHeight="10.199999999999999" x14ac:dyDescent="0.2"/>
  <cols>
    <col min="1" max="1" width="4.5546875" style="1" customWidth="1"/>
    <col min="2" max="2" width="7.33203125" style="1" customWidth="1"/>
    <col min="3" max="3" width="38.44140625" style="1" customWidth="1"/>
    <col min="4" max="4" width="5.88671875" style="1" customWidth="1"/>
    <col min="5" max="5" width="8.6640625" style="1" customWidth="1"/>
    <col min="6" max="6" width="5.44140625" style="1" customWidth="1"/>
    <col min="7" max="7" width="7.4414062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11</v>
      </c>
      <c r="E1" s="22"/>
      <c r="F1" s="22"/>
      <c r="G1" s="22"/>
      <c r="H1" s="22"/>
      <c r="I1" s="22"/>
      <c r="J1" s="22"/>
      <c r="N1" s="26"/>
      <c r="O1" s="27"/>
      <c r="P1" s="28"/>
    </row>
    <row r="2" spans="1:17" x14ac:dyDescent="0.2">
      <c r="A2" s="29"/>
      <c r="B2" s="29"/>
      <c r="C2" s="332" t="s">
        <v>379</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362</v>
      </c>
      <c r="B9" s="329"/>
      <c r="C9" s="329"/>
      <c r="D9" s="329"/>
      <c r="E9" s="329"/>
      <c r="F9" s="329"/>
      <c r="G9" s="31"/>
      <c r="H9" s="31"/>
      <c r="I9" s="31"/>
      <c r="J9" s="330" t="s">
        <v>45</v>
      </c>
      <c r="K9" s="330"/>
      <c r="L9" s="330"/>
      <c r="M9" s="330"/>
      <c r="N9" s="331">
        <f>P74</f>
        <v>0</v>
      </c>
      <c r="O9" s="331"/>
      <c r="P9" s="31"/>
      <c r="Q9" s="89"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34" t="s">
        <v>52</v>
      </c>
      <c r="G12" s="315"/>
      <c r="H12" s="315"/>
      <c r="I12" s="315"/>
      <c r="J12" s="315"/>
      <c r="K12" s="316"/>
      <c r="L12" s="314" t="s">
        <v>53</v>
      </c>
      <c r="M12" s="315"/>
      <c r="N12" s="315"/>
      <c r="O12" s="315"/>
      <c r="P12" s="316"/>
      <c r="Q12" s="89" t="s">
        <v>54</v>
      </c>
    </row>
    <row r="13" spans="1:17" ht="126.75" customHeight="1" thickBot="1" x14ac:dyDescent="0.25">
      <c r="A13" s="335"/>
      <c r="B13" s="336"/>
      <c r="C13" s="337"/>
      <c r="D13" s="338"/>
      <c r="E13" s="339"/>
      <c r="F13" s="69"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193">
        <v>1</v>
      </c>
      <c r="B14" s="194" t="s">
        <v>256</v>
      </c>
      <c r="C14" s="195" t="s">
        <v>364</v>
      </c>
      <c r="D14" s="196" t="s">
        <v>303</v>
      </c>
      <c r="E14" s="197">
        <v>1</v>
      </c>
      <c r="F14" s="212"/>
      <c r="G14" s="173"/>
      <c r="H14" s="109">
        <f>F14*G14</f>
        <v>0</v>
      </c>
      <c r="I14" s="174"/>
      <c r="J14" s="173"/>
      <c r="K14" s="114">
        <f>SUM(H14:J14)</f>
        <v>0</v>
      </c>
      <c r="L14" s="71">
        <f>E14*F14</f>
        <v>0</v>
      </c>
      <c r="M14" s="109">
        <f>H14*E14</f>
        <v>0</v>
      </c>
      <c r="N14" s="109">
        <f>I14*E14</f>
        <v>0</v>
      </c>
      <c r="O14" s="109">
        <f>J14*E14</f>
        <v>0</v>
      </c>
      <c r="P14" s="114">
        <f>SUM(M14:O14)</f>
        <v>0</v>
      </c>
      <c r="Q14" s="57" t="s">
        <v>46</v>
      </c>
    </row>
    <row r="15" spans="1:17" ht="20.399999999999999" x14ac:dyDescent="0.2">
      <c r="A15" s="183">
        <v>2</v>
      </c>
      <c r="B15" s="178" t="s">
        <v>256</v>
      </c>
      <c r="C15" s="147" t="s">
        <v>365</v>
      </c>
      <c r="D15" s="141" t="s">
        <v>303</v>
      </c>
      <c r="E15" s="184">
        <v>1</v>
      </c>
      <c r="F15" s="213"/>
      <c r="G15" s="149"/>
      <c r="H15" s="111">
        <f>F15*G15</f>
        <v>0</v>
      </c>
      <c r="I15" s="175"/>
      <c r="J15" s="149"/>
      <c r="K15" s="115">
        <f t="shared" ref="K15:K73" si="0">SUM(H15:J15)</f>
        <v>0</v>
      </c>
      <c r="L15" s="41">
        <f t="shared" ref="L15:L73" si="1">E15*F15</f>
        <v>0</v>
      </c>
      <c r="M15" s="111">
        <f t="shared" ref="M15:M73" si="2">H15*E15</f>
        <v>0</v>
      </c>
      <c r="N15" s="111">
        <f t="shared" ref="N15:N73" si="3">I15*E15</f>
        <v>0</v>
      </c>
      <c r="O15" s="111">
        <f t="shared" ref="O15:O73" si="4">J15*E15</f>
        <v>0</v>
      </c>
      <c r="P15" s="115">
        <f t="shared" ref="P15:P73" si="5">SUM(M15:O15)</f>
        <v>0</v>
      </c>
      <c r="Q15" s="61" t="s">
        <v>46</v>
      </c>
    </row>
    <row r="16" spans="1:17" x14ac:dyDescent="0.2">
      <c r="A16" s="183">
        <v>3</v>
      </c>
      <c r="B16" s="178" t="s">
        <v>256</v>
      </c>
      <c r="C16" s="147" t="s">
        <v>366</v>
      </c>
      <c r="D16" s="141" t="s">
        <v>228</v>
      </c>
      <c r="E16" s="184">
        <v>1</v>
      </c>
      <c r="F16" s="154"/>
      <c r="G16" s="149"/>
      <c r="H16" s="111">
        <f t="shared" ref="H16:H73" si="6">F16*G16</f>
        <v>0</v>
      </c>
      <c r="I16" s="175"/>
      <c r="J16" s="149"/>
      <c r="K16" s="115">
        <f t="shared" si="0"/>
        <v>0</v>
      </c>
      <c r="L16" s="41">
        <f t="shared" si="1"/>
        <v>0</v>
      </c>
      <c r="M16" s="111">
        <f t="shared" si="2"/>
        <v>0</v>
      </c>
      <c r="N16" s="111">
        <f t="shared" si="3"/>
        <v>0</v>
      </c>
      <c r="O16" s="111">
        <f t="shared" si="4"/>
        <v>0</v>
      </c>
      <c r="P16" s="115">
        <f t="shared" si="5"/>
        <v>0</v>
      </c>
      <c r="Q16" s="61" t="s">
        <v>46</v>
      </c>
    </row>
    <row r="17" spans="1:17" x14ac:dyDescent="0.2">
      <c r="A17" s="183">
        <v>4</v>
      </c>
      <c r="B17" s="178" t="s">
        <v>256</v>
      </c>
      <c r="C17" s="147" t="s">
        <v>306</v>
      </c>
      <c r="D17" s="141" t="s">
        <v>303</v>
      </c>
      <c r="E17" s="184">
        <v>1</v>
      </c>
      <c r="F17" s="213"/>
      <c r="G17" s="149"/>
      <c r="H17" s="111">
        <f t="shared" si="6"/>
        <v>0</v>
      </c>
      <c r="I17" s="175"/>
      <c r="J17" s="149"/>
      <c r="K17" s="115">
        <f t="shared" si="0"/>
        <v>0</v>
      </c>
      <c r="L17" s="41">
        <f t="shared" si="1"/>
        <v>0</v>
      </c>
      <c r="M17" s="111">
        <f t="shared" si="2"/>
        <v>0</v>
      </c>
      <c r="N17" s="111">
        <f t="shared" si="3"/>
        <v>0</v>
      </c>
      <c r="O17" s="111">
        <f t="shared" si="4"/>
        <v>0</v>
      </c>
      <c r="P17" s="115">
        <f t="shared" si="5"/>
        <v>0</v>
      </c>
      <c r="Q17" s="61" t="s">
        <v>46</v>
      </c>
    </row>
    <row r="18" spans="1:17" x14ac:dyDescent="0.2">
      <c r="A18" s="183">
        <v>5</v>
      </c>
      <c r="B18" s="178" t="s">
        <v>256</v>
      </c>
      <c r="C18" s="147" t="s">
        <v>367</v>
      </c>
      <c r="D18" s="141" t="s">
        <v>228</v>
      </c>
      <c r="E18" s="184">
        <v>1</v>
      </c>
      <c r="F18" s="154"/>
      <c r="G18" s="149"/>
      <c r="H18" s="111">
        <f t="shared" si="6"/>
        <v>0</v>
      </c>
      <c r="I18" s="175"/>
      <c r="J18" s="149"/>
      <c r="K18" s="115">
        <f t="shared" si="0"/>
        <v>0</v>
      </c>
      <c r="L18" s="41">
        <f t="shared" si="1"/>
        <v>0</v>
      </c>
      <c r="M18" s="111">
        <f t="shared" si="2"/>
        <v>0</v>
      </c>
      <c r="N18" s="111">
        <f t="shared" si="3"/>
        <v>0</v>
      </c>
      <c r="O18" s="111">
        <f t="shared" si="4"/>
        <v>0</v>
      </c>
      <c r="P18" s="115">
        <f t="shared" si="5"/>
        <v>0</v>
      </c>
      <c r="Q18" s="61" t="s">
        <v>46</v>
      </c>
    </row>
    <row r="19" spans="1:17" x14ac:dyDescent="0.2">
      <c r="A19" s="183">
        <v>6</v>
      </c>
      <c r="B19" s="178" t="s">
        <v>256</v>
      </c>
      <c r="C19" s="147" t="s">
        <v>368</v>
      </c>
      <c r="D19" s="141" t="s">
        <v>228</v>
      </c>
      <c r="E19" s="184">
        <v>1</v>
      </c>
      <c r="F19" s="213"/>
      <c r="G19" s="149"/>
      <c r="H19" s="111">
        <f t="shared" si="6"/>
        <v>0</v>
      </c>
      <c r="I19" s="175"/>
      <c r="J19" s="149"/>
      <c r="K19" s="115">
        <f t="shared" si="0"/>
        <v>0</v>
      </c>
      <c r="L19" s="41">
        <f t="shared" si="1"/>
        <v>0</v>
      </c>
      <c r="M19" s="111">
        <f t="shared" si="2"/>
        <v>0</v>
      </c>
      <c r="N19" s="111">
        <f t="shared" si="3"/>
        <v>0</v>
      </c>
      <c r="O19" s="111">
        <f t="shared" si="4"/>
        <v>0</v>
      </c>
      <c r="P19" s="115">
        <f t="shared" si="5"/>
        <v>0</v>
      </c>
      <c r="Q19" s="61" t="s">
        <v>46</v>
      </c>
    </row>
    <row r="20" spans="1:17" x14ac:dyDescent="0.2">
      <c r="A20" s="183">
        <v>7</v>
      </c>
      <c r="B20" s="178" t="s">
        <v>256</v>
      </c>
      <c r="C20" s="147" t="s">
        <v>309</v>
      </c>
      <c r="D20" s="141" t="s">
        <v>228</v>
      </c>
      <c r="E20" s="184">
        <v>1</v>
      </c>
      <c r="F20" s="213"/>
      <c r="G20" s="149"/>
      <c r="H20" s="111">
        <f t="shared" si="6"/>
        <v>0</v>
      </c>
      <c r="I20" s="175"/>
      <c r="J20" s="149"/>
      <c r="K20" s="115">
        <f t="shared" si="0"/>
        <v>0</v>
      </c>
      <c r="L20" s="41">
        <f t="shared" si="1"/>
        <v>0</v>
      </c>
      <c r="M20" s="111">
        <f t="shared" si="2"/>
        <v>0</v>
      </c>
      <c r="N20" s="111">
        <f t="shared" si="3"/>
        <v>0</v>
      </c>
      <c r="O20" s="111">
        <f t="shared" si="4"/>
        <v>0</v>
      </c>
      <c r="P20" s="115">
        <f t="shared" si="5"/>
        <v>0</v>
      </c>
      <c r="Q20" s="61" t="s">
        <v>46</v>
      </c>
    </row>
    <row r="21" spans="1:17" x14ac:dyDescent="0.2">
      <c r="A21" s="183">
        <v>8</v>
      </c>
      <c r="B21" s="178" t="s">
        <v>256</v>
      </c>
      <c r="C21" s="147" t="s">
        <v>310</v>
      </c>
      <c r="D21" s="141" t="s">
        <v>228</v>
      </c>
      <c r="E21" s="184">
        <v>1</v>
      </c>
      <c r="F21" s="213"/>
      <c r="G21" s="149"/>
      <c r="H21" s="111">
        <f t="shared" si="6"/>
        <v>0</v>
      </c>
      <c r="I21" s="175"/>
      <c r="J21" s="149"/>
      <c r="K21" s="115">
        <f t="shared" si="0"/>
        <v>0</v>
      </c>
      <c r="L21" s="41">
        <f t="shared" si="1"/>
        <v>0</v>
      </c>
      <c r="M21" s="111">
        <f t="shared" si="2"/>
        <v>0</v>
      </c>
      <c r="N21" s="111">
        <f t="shared" si="3"/>
        <v>0</v>
      </c>
      <c r="O21" s="111">
        <f t="shared" si="4"/>
        <v>0</v>
      </c>
      <c r="P21" s="115">
        <f t="shared" si="5"/>
        <v>0</v>
      </c>
      <c r="Q21" s="61" t="s">
        <v>46</v>
      </c>
    </row>
    <row r="22" spans="1:17" x14ac:dyDescent="0.2">
      <c r="A22" s="183">
        <v>9</v>
      </c>
      <c r="B22" s="178" t="s">
        <v>256</v>
      </c>
      <c r="C22" s="147" t="s">
        <v>311</v>
      </c>
      <c r="D22" s="141" t="s">
        <v>228</v>
      </c>
      <c r="E22" s="184">
        <v>1</v>
      </c>
      <c r="F22" s="213"/>
      <c r="G22" s="149"/>
      <c r="H22" s="111">
        <f t="shared" si="6"/>
        <v>0</v>
      </c>
      <c r="I22" s="175"/>
      <c r="J22" s="149"/>
      <c r="K22" s="115">
        <f t="shared" si="0"/>
        <v>0</v>
      </c>
      <c r="L22" s="41">
        <f t="shared" si="1"/>
        <v>0</v>
      </c>
      <c r="M22" s="111">
        <f t="shared" si="2"/>
        <v>0</v>
      </c>
      <c r="N22" s="111">
        <f t="shared" si="3"/>
        <v>0</v>
      </c>
      <c r="O22" s="111">
        <f t="shared" si="4"/>
        <v>0</v>
      </c>
      <c r="P22" s="115">
        <f t="shared" si="5"/>
        <v>0</v>
      </c>
      <c r="Q22" s="61" t="s">
        <v>46</v>
      </c>
    </row>
    <row r="23" spans="1:17" x14ac:dyDescent="0.2">
      <c r="A23" s="183">
        <v>10</v>
      </c>
      <c r="B23" s="178" t="s">
        <v>256</v>
      </c>
      <c r="C23" s="147" t="s">
        <v>312</v>
      </c>
      <c r="D23" s="141" t="s">
        <v>228</v>
      </c>
      <c r="E23" s="184">
        <v>3</v>
      </c>
      <c r="F23" s="154"/>
      <c r="G23" s="149"/>
      <c r="H23" s="111">
        <f t="shared" si="6"/>
        <v>0</v>
      </c>
      <c r="I23" s="175"/>
      <c r="J23" s="149"/>
      <c r="K23" s="115">
        <f t="shared" si="0"/>
        <v>0</v>
      </c>
      <c r="L23" s="41">
        <f t="shared" si="1"/>
        <v>0</v>
      </c>
      <c r="M23" s="111">
        <f t="shared" si="2"/>
        <v>0</v>
      </c>
      <c r="N23" s="111">
        <f t="shared" si="3"/>
        <v>0</v>
      </c>
      <c r="O23" s="111">
        <f t="shared" si="4"/>
        <v>0</v>
      </c>
      <c r="P23" s="115">
        <f t="shared" si="5"/>
        <v>0</v>
      </c>
      <c r="Q23" s="61" t="s">
        <v>46</v>
      </c>
    </row>
    <row r="24" spans="1:17" x14ac:dyDescent="0.2">
      <c r="A24" s="183">
        <v>11</v>
      </c>
      <c r="B24" s="178" t="s">
        <v>256</v>
      </c>
      <c r="C24" s="147" t="s">
        <v>313</v>
      </c>
      <c r="D24" s="141" t="s">
        <v>228</v>
      </c>
      <c r="E24" s="184">
        <v>1</v>
      </c>
      <c r="F24" s="213"/>
      <c r="G24" s="149"/>
      <c r="H24" s="111">
        <f t="shared" si="6"/>
        <v>0</v>
      </c>
      <c r="I24" s="175"/>
      <c r="J24" s="149"/>
      <c r="K24" s="115">
        <f t="shared" si="0"/>
        <v>0</v>
      </c>
      <c r="L24" s="41">
        <f t="shared" si="1"/>
        <v>0</v>
      </c>
      <c r="M24" s="111">
        <f t="shared" si="2"/>
        <v>0</v>
      </c>
      <c r="N24" s="111">
        <f t="shared" si="3"/>
        <v>0</v>
      </c>
      <c r="O24" s="111">
        <f t="shared" si="4"/>
        <v>0</v>
      </c>
      <c r="P24" s="115">
        <f t="shared" si="5"/>
        <v>0</v>
      </c>
      <c r="Q24" s="61" t="s">
        <v>46</v>
      </c>
    </row>
    <row r="25" spans="1:17" x14ac:dyDescent="0.2">
      <c r="A25" s="183">
        <v>12</v>
      </c>
      <c r="B25" s="178" t="s">
        <v>256</v>
      </c>
      <c r="C25" s="147" t="s">
        <v>369</v>
      </c>
      <c r="D25" s="141" t="s">
        <v>228</v>
      </c>
      <c r="E25" s="184">
        <v>1</v>
      </c>
      <c r="F25" s="213"/>
      <c r="G25" s="149"/>
      <c r="H25" s="111">
        <f t="shared" si="6"/>
        <v>0</v>
      </c>
      <c r="I25" s="175"/>
      <c r="J25" s="149"/>
      <c r="K25" s="115">
        <f t="shared" si="0"/>
        <v>0</v>
      </c>
      <c r="L25" s="41">
        <f t="shared" si="1"/>
        <v>0</v>
      </c>
      <c r="M25" s="111">
        <f t="shared" si="2"/>
        <v>0</v>
      </c>
      <c r="N25" s="111">
        <f t="shared" si="3"/>
        <v>0</v>
      </c>
      <c r="O25" s="111">
        <f t="shared" si="4"/>
        <v>0</v>
      </c>
      <c r="P25" s="115">
        <f t="shared" si="5"/>
        <v>0</v>
      </c>
      <c r="Q25" s="61" t="s">
        <v>46</v>
      </c>
    </row>
    <row r="26" spans="1:17" ht="20.399999999999999" x14ac:dyDescent="0.2">
      <c r="A26" s="183">
        <v>13</v>
      </c>
      <c r="B26" s="178" t="s">
        <v>256</v>
      </c>
      <c r="C26" s="147" t="s">
        <v>315</v>
      </c>
      <c r="D26" s="141" t="s">
        <v>228</v>
      </c>
      <c r="E26" s="184">
        <v>1</v>
      </c>
      <c r="F26" s="213"/>
      <c r="G26" s="149"/>
      <c r="H26" s="111">
        <f t="shared" si="6"/>
        <v>0</v>
      </c>
      <c r="I26" s="175"/>
      <c r="J26" s="149"/>
      <c r="K26" s="115">
        <f t="shared" si="0"/>
        <v>0</v>
      </c>
      <c r="L26" s="41">
        <f t="shared" si="1"/>
        <v>0</v>
      </c>
      <c r="M26" s="111">
        <f t="shared" si="2"/>
        <v>0</v>
      </c>
      <c r="N26" s="111">
        <f t="shared" si="3"/>
        <v>0</v>
      </c>
      <c r="O26" s="111">
        <f t="shared" si="4"/>
        <v>0</v>
      </c>
      <c r="P26" s="115">
        <f t="shared" si="5"/>
        <v>0</v>
      </c>
      <c r="Q26" s="61" t="s">
        <v>46</v>
      </c>
    </row>
    <row r="27" spans="1:17" x14ac:dyDescent="0.2">
      <c r="A27" s="183">
        <v>14</v>
      </c>
      <c r="B27" s="178" t="s">
        <v>256</v>
      </c>
      <c r="C27" s="147" t="s">
        <v>316</v>
      </c>
      <c r="D27" s="141" t="s">
        <v>228</v>
      </c>
      <c r="E27" s="184">
        <v>1</v>
      </c>
      <c r="F27" s="213"/>
      <c r="G27" s="149"/>
      <c r="H27" s="111">
        <f t="shared" si="6"/>
        <v>0</v>
      </c>
      <c r="I27" s="175"/>
      <c r="J27" s="149"/>
      <c r="K27" s="115">
        <f t="shared" si="0"/>
        <v>0</v>
      </c>
      <c r="L27" s="41">
        <f t="shared" si="1"/>
        <v>0</v>
      </c>
      <c r="M27" s="111">
        <f t="shared" si="2"/>
        <v>0</v>
      </c>
      <c r="N27" s="111">
        <f t="shared" si="3"/>
        <v>0</v>
      </c>
      <c r="O27" s="111">
        <f t="shared" si="4"/>
        <v>0</v>
      </c>
      <c r="P27" s="115">
        <f t="shared" si="5"/>
        <v>0</v>
      </c>
      <c r="Q27" s="61" t="s">
        <v>46</v>
      </c>
    </row>
    <row r="28" spans="1:17" x14ac:dyDescent="0.2">
      <c r="A28" s="183">
        <v>15</v>
      </c>
      <c r="B28" s="178" t="s">
        <v>256</v>
      </c>
      <c r="C28" s="147" t="s">
        <v>317</v>
      </c>
      <c r="D28" s="141" t="s">
        <v>228</v>
      </c>
      <c r="E28" s="184">
        <v>1</v>
      </c>
      <c r="F28" s="213"/>
      <c r="G28" s="149"/>
      <c r="H28" s="111">
        <f t="shared" si="6"/>
        <v>0</v>
      </c>
      <c r="I28" s="175"/>
      <c r="J28" s="149"/>
      <c r="K28" s="115">
        <f t="shared" si="0"/>
        <v>0</v>
      </c>
      <c r="L28" s="41">
        <f t="shared" si="1"/>
        <v>0</v>
      </c>
      <c r="M28" s="111">
        <f t="shared" si="2"/>
        <v>0</v>
      </c>
      <c r="N28" s="111">
        <f t="shared" si="3"/>
        <v>0</v>
      </c>
      <c r="O28" s="111">
        <f t="shared" si="4"/>
        <v>0</v>
      </c>
      <c r="P28" s="115">
        <f t="shared" si="5"/>
        <v>0</v>
      </c>
      <c r="Q28" s="61" t="s">
        <v>46</v>
      </c>
    </row>
    <row r="29" spans="1:17" x14ac:dyDescent="0.2">
      <c r="A29" s="183">
        <v>16</v>
      </c>
      <c r="B29" s="178" t="s">
        <v>256</v>
      </c>
      <c r="C29" s="147" t="s">
        <v>318</v>
      </c>
      <c r="D29" s="141" t="s">
        <v>228</v>
      </c>
      <c r="E29" s="184">
        <v>1</v>
      </c>
      <c r="F29" s="213"/>
      <c r="G29" s="149"/>
      <c r="H29" s="111">
        <f t="shared" si="6"/>
        <v>0</v>
      </c>
      <c r="I29" s="175"/>
      <c r="J29" s="149"/>
      <c r="K29" s="115">
        <f t="shared" si="0"/>
        <v>0</v>
      </c>
      <c r="L29" s="41">
        <f t="shared" si="1"/>
        <v>0</v>
      </c>
      <c r="M29" s="111">
        <f t="shared" si="2"/>
        <v>0</v>
      </c>
      <c r="N29" s="111">
        <f t="shared" si="3"/>
        <v>0</v>
      </c>
      <c r="O29" s="111">
        <f t="shared" si="4"/>
        <v>0</v>
      </c>
      <c r="P29" s="115">
        <f t="shared" si="5"/>
        <v>0</v>
      </c>
      <c r="Q29" s="61" t="s">
        <v>46</v>
      </c>
    </row>
    <row r="30" spans="1:17" x14ac:dyDescent="0.2">
      <c r="A30" s="183">
        <v>17</v>
      </c>
      <c r="B30" s="178" t="s">
        <v>256</v>
      </c>
      <c r="C30" s="147" t="s">
        <v>319</v>
      </c>
      <c r="D30" s="141" t="s">
        <v>228</v>
      </c>
      <c r="E30" s="184">
        <v>1</v>
      </c>
      <c r="F30" s="213"/>
      <c r="G30" s="149"/>
      <c r="H30" s="111">
        <f t="shared" si="6"/>
        <v>0</v>
      </c>
      <c r="I30" s="175"/>
      <c r="J30" s="149"/>
      <c r="K30" s="115">
        <f t="shared" si="0"/>
        <v>0</v>
      </c>
      <c r="L30" s="41">
        <f t="shared" si="1"/>
        <v>0</v>
      </c>
      <c r="M30" s="111">
        <f t="shared" si="2"/>
        <v>0</v>
      </c>
      <c r="N30" s="111">
        <f t="shared" si="3"/>
        <v>0</v>
      </c>
      <c r="O30" s="111">
        <f t="shared" si="4"/>
        <v>0</v>
      </c>
      <c r="P30" s="115">
        <f t="shared" si="5"/>
        <v>0</v>
      </c>
      <c r="Q30" s="61" t="s">
        <v>46</v>
      </c>
    </row>
    <row r="31" spans="1:17" x14ac:dyDescent="0.2">
      <c r="A31" s="183">
        <v>18</v>
      </c>
      <c r="B31" s="178" t="s">
        <v>256</v>
      </c>
      <c r="C31" s="147" t="s">
        <v>370</v>
      </c>
      <c r="D31" s="141" t="s">
        <v>228</v>
      </c>
      <c r="E31" s="184">
        <v>2</v>
      </c>
      <c r="F31" s="213"/>
      <c r="G31" s="149"/>
      <c r="H31" s="111">
        <f t="shared" si="6"/>
        <v>0</v>
      </c>
      <c r="I31" s="175"/>
      <c r="J31" s="149"/>
      <c r="K31" s="115">
        <f t="shared" si="0"/>
        <v>0</v>
      </c>
      <c r="L31" s="41">
        <f t="shared" si="1"/>
        <v>0</v>
      </c>
      <c r="M31" s="111">
        <f t="shared" si="2"/>
        <v>0</v>
      </c>
      <c r="N31" s="111">
        <f t="shared" si="3"/>
        <v>0</v>
      </c>
      <c r="O31" s="111">
        <f t="shared" si="4"/>
        <v>0</v>
      </c>
      <c r="P31" s="115">
        <f t="shared" si="5"/>
        <v>0</v>
      </c>
      <c r="Q31" s="61" t="s">
        <v>46</v>
      </c>
    </row>
    <row r="32" spans="1:17" x14ac:dyDescent="0.2">
      <c r="A32" s="183">
        <v>19</v>
      </c>
      <c r="B32" s="178" t="s">
        <v>256</v>
      </c>
      <c r="C32" s="147" t="s">
        <v>321</v>
      </c>
      <c r="D32" s="141" t="s">
        <v>228</v>
      </c>
      <c r="E32" s="184">
        <v>4</v>
      </c>
      <c r="F32" s="213"/>
      <c r="G32" s="149"/>
      <c r="H32" s="111">
        <f t="shared" si="6"/>
        <v>0</v>
      </c>
      <c r="I32" s="111"/>
      <c r="J32" s="149"/>
      <c r="K32" s="115">
        <f t="shared" si="0"/>
        <v>0</v>
      </c>
      <c r="L32" s="41">
        <f t="shared" si="1"/>
        <v>0</v>
      </c>
      <c r="M32" s="111">
        <f t="shared" si="2"/>
        <v>0</v>
      </c>
      <c r="N32" s="111">
        <f t="shared" si="3"/>
        <v>0</v>
      </c>
      <c r="O32" s="111">
        <f t="shared" si="4"/>
        <v>0</v>
      </c>
      <c r="P32" s="115">
        <f t="shared" si="5"/>
        <v>0</v>
      </c>
      <c r="Q32" s="61" t="s">
        <v>46</v>
      </c>
    </row>
    <row r="33" spans="1:17" x14ac:dyDescent="0.2">
      <c r="A33" s="183">
        <v>20</v>
      </c>
      <c r="B33" s="178" t="s">
        <v>256</v>
      </c>
      <c r="C33" s="147" t="s">
        <v>371</v>
      </c>
      <c r="D33" s="141" t="s">
        <v>228</v>
      </c>
      <c r="E33" s="184">
        <v>2</v>
      </c>
      <c r="F33" s="213"/>
      <c r="G33" s="149"/>
      <c r="H33" s="111">
        <f t="shared" si="6"/>
        <v>0</v>
      </c>
      <c r="I33" s="175"/>
      <c r="J33" s="149"/>
      <c r="K33" s="115">
        <f t="shared" si="0"/>
        <v>0</v>
      </c>
      <c r="L33" s="41">
        <f t="shared" si="1"/>
        <v>0</v>
      </c>
      <c r="M33" s="111">
        <f t="shared" si="2"/>
        <v>0</v>
      </c>
      <c r="N33" s="111">
        <f t="shared" si="3"/>
        <v>0</v>
      </c>
      <c r="O33" s="111">
        <f t="shared" si="4"/>
        <v>0</v>
      </c>
      <c r="P33" s="115">
        <f t="shared" si="5"/>
        <v>0</v>
      </c>
      <c r="Q33" s="61" t="s">
        <v>46</v>
      </c>
    </row>
    <row r="34" spans="1:17" x14ac:dyDescent="0.2">
      <c r="A34" s="183">
        <v>21</v>
      </c>
      <c r="B34" s="178" t="s">
        <v>256</v>
      </c>
      <c r="C34" s="147" t="s">
        <v>323</v>
      </c>
      <c r="D34" s="141" t="s">
        <v>228</v>
      </c>
      <c r="E34" s="184">
        <v>2</v>
      </c>
      <c r="F34" s="213"/>
      <c r="G34" s="149"/>
      <c r="H34" s="111">
        <f t="shared" si="6"/>
        <v>0</v>
      </c>
      <c r="I34" s="111"/>
      <c r="J34" s="149"/>
      <c r="K34" s="115">
        <f t="shared" si="0"/>
        <v>0</v>
      </c>
      <c r="L34" s="41">
        <f t="shared" si="1"/>
        <v>0</v>
      </c>
      <c r="M34" s="111">
        <f t="shared" si="2"/>
        <v>0</v>
      </c>
      <c r="N34" s="111">
        <f t="shared" si="3"/>
        <v>0</v>
      </c>
      <c r="O34" s="111">
        <f t="shared" si="4"/>
        <v>0</v>
      </c>
      <c r="P34" s="115">
        <f t="shared" si="5"/>
        <v>0</v>
      </c>
      <c r="Q34" s="61" t="s">
        <v>46</v>
      </c>
    </row>
    <row r="35" spans="1:17" x14ac:dyDescent="0.2">
      <c r="A35" s="183">
        <v>22</v>
      </c>
      <c r="B35" s="178" t="s">
        <v>256</v>
      </c>
      <c r="C35" s="147" t="s">
        <v>324</v>
      </c>
      <c r="D35" s="141" t="s">
        <v>228</v>
      </c>
      <c r="E35" s="184">
        <v>12</v>
      </c>
      <c r="F35" s="154"/>
      <c r="G35" s="149"/>
      <c r="H35" s="111">
        <f t="shared" si="6"/>
        <v>0</v>
      </c>
      <c r="I35" s="175"/>
      <c r="J35" s="149"/>
      <c r="K35" s="115">
        <f t="shared" si="0"/>
        <v>0</v>
      </c>
      <c r="L35" s="41">
        <f t="shared" si="1"/>
        <v>0</v>
      </c>
      <c r="M35" s="111">
        <f t="shared" si="2"/>
        <v>0</v>
      </c>
      <c r="N35" s="111">
        <f t="shared" si="3"/>
        <v>0</v>
      </c>
      <c r="O35" s="111">
        <f t="shared" si="4"/>
        <v>0</v>
      </c>
      <c r="P35" s="115">
        <f t="shared" si="5"/>
        <v>0</v>
      </c>
      <c r="Q35" s="61" t="s">
        <v>46</v>
      </c>
    </row>
    <row r="36" spans="1:17" x14ac:dyDescent="0.2">
      <c r="A36" s="183">
        <v>23</v>
      </c>
      <c r="B36" s="178" t="s">
        <v>256</v>
      </c>
      <c r="C36" s="147" t="s">
        <v>325</v>
      </c>
      <c r="D36" s="141" t="s">
        <v>228</v>
      </c>
      <c r="E36" s="184">
        <v>14</v>
      </c>
      <c r="F36" s="154"/>
      <c r="G36" s="149"/>
      <c r="H36" s="111">
        <f t="shared" si="6"/>
        <v>0</v>
      </c>
      <c r="I36" s="175"/>
      <c r="J36" s="149"/>
      <c r="K36" s="115">
        <f t="shared" si="0"/>
        <v>0</v>
      </c>
      <c r="L36" s="41">
        <f t="shared" si="1"/>
        <v>0</v>
      </c>
      <c r="M36" s="111">
        <f t="shared" si="2"/>
        <v>0</v>
      </c>
      <c r="N36" s="111">
        <f t="shared" si="3"/>
        <v>0</v>
      </c>
      <c r="O36" s="111">
        <f t="shared" si="4"/>
        <v>0</v>
      </c>
      <c r="P36" s="115">
        <f t="shared" si="5"/>
        <v>0</v>
      </c>
      <c r="Q36" s="61" t="s">
        <v>46</v>
      </c>
    </row>
    <row r="37" spans="1:17" x14ac:dyDescent="0.2">
      <c r="A37" s="183">
        <v>24</v>
      </c>
      <c r="B37" s="178" t="s">
        <v>256</v>
      </c>
      <c r="C37" s="147" t="s">
        <v>326</v>
      </c>
      <c r="D37" s="141" t="s">
        <v>228</v>
      </c>
      <c r="E37" s="184">
        <v>10</v>
      </c>
      <c r="F37" s="154"/>
      <c r="G37" s="149"/>
      <c r="H37" s="111">
        <f t="shared" si="6"/>
        <v>0</v>
      </c>
      <c r="I37" s="175"/>
      <c r="J37" s="149"/>
      <c r="K37" s="115">
        <f t="shared" si="0"/>
        <v>0</v>
      </c>
      <c r="L37" s="41">
        <f t="shared" si="1"/>
        <v>0</v>
      </c>
      <c r="M37" s="111">
        <f t="shared" si="2"/>
        <v>0</v>
      </c>
      <c r="N37" s="111">
        <f t="shared" si="3"/>
        <v>0</v>
      </c>
      <c r="O37" s="111">
        <f t="shared" si="4"/>
        <v>0</v>
      </c>
      <c r="P37" s="115">
        <f t="shared" si="5"/>
        <v>0</v>
      </c>
      <c r="Q37" s="61" t="s">
        <v>46</v>
      </c>
    </row>
    <row r="38" spans="1:17" x14ac:dyDescent="0.2">
      <c r="A38" s="183">
        <v>25</v>
      </c>
      <c r="B38" s="178" t="s">
        <v>256</v>
      </c>
      <c r="C38" s="147" t="s">
        <v>327</v>
      </c>
      <c r="D38" s="141" t="s">
        <v>228</v>
      </c>
      <c r="E38" s="184">
        <v>1</v>
      </c>
      <c r="F38" s="154"/>
      <c r="G38" s="149"/>
      <c r="H38" s="111">
        <f t="shared" si="6"/>
        <v>0</v>
      </c>
      <c r="I38" s="175"/>
      <c r="J38" s="149"/>
      <c r="K38" s="115">
        <f t="shared" si="0"/>
        <v>0</v>
      </c>
      <c r="L38" s="41">
        <f t="shared" si="1"/>
        <v>0</v>
      </c>
      <c r="M38" s="111">
        <f t="shared" si="2"/>
        <v>0</v>
      </c>
      <c r="N38" s="111">
        <f t="shared" si="3"/>
        <v>0</v>
      </c>
      <c r="O38" s="111">
        <f t="shared" si="4"/>
        <v>0</v>
      </c>
      <c r="P38" s="115">
        <f t="shared" si="5"/>
        <v>0</v>
      </c>
      <c r="Q38" s="61" t="s">
        <v>46</v>
      </c>
    </row>
    <row r="39" spans="1:17" x14ac:dyDescent="0.2">
      <c r="A39" s="183">
        <v>26</v>
      </c>
      <c r="B39" s="178" t="s">
        <v>256</v>
      </c>
      <c r="C39" s="147" t="s">
        <v>372</v>
      </c>
      <c r="D39" s="141" t="s">
        <v>228</v>
      </c>
      <c r="E39" s="184">
        <v>2</v>
      </c>
      <c r="F39" s="154"/>
      <c r="G39" s="149"/>
      <c r="H39" s="111">
        <f t="shared" si="6"/>
        <v>0</v>
      </c>
      <c r="I39" s="111"/>
      <c r="J39" s="111"/>
      <c r="K39" s="115">
        <f t="shared" si="0"/>
        <v>0</v>
      </c>
      <c r="L39" s="41">
        <f t="shared" si="1"/>
        <v>0</v>
      </c>
      <c r="M39" s="111">
        <f t="shared" si="2"/>
        <v>0</v>
      </c>
      <c r="N39" s="111">
        <f t="shared" si="3"/>
        <v>0</v>
      </c>
      <c r="O39" s="111">
        <f t="shared" si="4"/>
        <v>0</v>
      </c>
      <c r="P39" s="115">
        <f t="shared" si="5"/>
        <v>0</v>
      </c>
      <c r="Q39" s="61" t="s">
        <v>46</v>
      </c>
    </row>
    <row r="40" spans="1:17" x14ac:dyDescent="0.2">
      <c r="A40" s="183">
        <v>27</v>
      </c>
      <c r="B40" s="178" t="s">
        <v>256</v>
      </c>
      <c r="C40" s="147" t="s">
        <v>329</v>
      </c>
      <c r="D40" s="141" t="s">
        <v>228</v>
      </c>
      <c r="E40" s="184">
        <v>1</v>
      </c>
      <c r="F40" s="213"/>
      <c r="G40" s="149"/>
      <c r="H40" s="111">
        <f t="shared" si="6"/>
        <v>0</v>
      </c>
      <c r="I40" s="175"/>
      <c r="J40" s="149"/>
      <c r="K40" s="115">
        <f t="shared" si="0"/>
        <v>0</v>
      </c>
      <c r="L40" s="41">
        <f t="shared" si="1"/>
        <v>0</v>
      </c>
      <c r="M40" s="111">
        <f t="shared" si="2"/>
        <v>0</v>
      </c>
      <c r="N40" s="111">
        <f t="shared" si="3"/>
        <v>0</v>
      </c>
      <c r="O40" s="111">
        <f t="shared" si="4"/>
        <v>0</v>
      </c>
      <c r="P40" s="115">
        <f t="shared" si="5"/>
        <v>0</v>
      </c>
      <c r="Q40" s="61" t="s">
        <v>46</v>
      </c>
    </row>
    <row r="41" spans="1:17" x14ac:dyDescent="0.2">
      <c r="A41" s="183">
        <v>28</v>
      </c>
      <c r="B41" s="178" t="s">
        <v>256</v>
      </c>
      <c r="C41" s="147" t="s">
        <v>330</v>
      </c>
      <c r="D41" s="141" t="s">
        <v>228</v>
      </c>
      <c r="E41" s="184">
        <v>1</v>
      </c>
      <c r="F41" s="213"/>
      <c r="G41" s="149"/>
      <c r="H41" s="111">
        <f t="shared" si="6"/>
        <v>0</v>
      </c>
      <c r="I41" s="175"/>
      <c r="J41" s="149"/>
      <c r="K41" s="115">
        <f t="shared" si="0"/>
        <v>0</v>
      </c>
      <c r="L41" s="41">
        <f t="shared" si="1"/>
        <v>0</v>
      </c>
      <c r="M41" s="111">
        <f t="shared" si="2"/>
        <v>0</v>
      </c>
      <c r="N41" s="111">
        <f t="shared" si="3"/>
        <v>0</v>
      </c>
      <c r="O41" s="111">
        <f t="shared" si="4"/>
        <v>0</v>
      </c>
      <c r="P41" s="115">
        <f t="shared" si="5"/>
        <v>0</v>
      </c>
      <c r="Q41" s="61" t="s">
        <v>46</v>
      </c>
    </row>
    <row r="42" spans="1:17" x14ac:dyDescent="0.2">
      <c r="A42" s="183">
        <v>29</v>
      </c>
      <c r="B42" s="178" t="s">
        <v>256</v>
      </c>
      <c r="C42" s="147" t="s">
        <v>373</v>
      </c>
      <c r="D42" s="141" t="s">
        <v>228</v>
      </c>
      <c r="E42" s="184">
        <v>1</v>
      </c>
      <c r="F42" s="213"/>
      <c r="G42" s="149"/>
      <c r="H42" s="111">
        <f t="shared" si="6"/>
        <v>0</v>
      </c>
      <c r="I42" s="111"/>
      <c r="J42" s="149"/>
      <c r="K42" s="115">
        <f t="shared" si="0"/>
        <v>0</v>
      </c>
      <c r="L42" s="41">
        <f t="shared" si="1"/>
        <v>0</v>
      </c>
      <c r="M42" s="111">
        <f t="shared" si="2"/>
        <v>0</v>
      </c>
      <c r="N42" s="111">
        <f t="shared" si="3"/>
        <v>0</v>
      </c>
      <c r="O42" s="111">
        <f t="shared" si="4"/>
        <v>0</v>
      </c>
      <c r="P42" s="115">
        <f t="shared" si="5"/>
        <v>0</v>
      </c>
      <c r="Q42" s="61" t="s">
        <v>46</v>
      </c>
    </row>
    <row r="43" spans="1:17" x14ac:dyDescent="0.2">
      <c r="A43" s="183">
        <v>30</v>
      </c>
      <c r="B43" s="178" t="s">
        <v>256</v>
      </c>
      <c r="C43" s="147" t="s">
        <v>332</v>
      </c>
      <c r="D43" s="141" t="s">
        <v>228</v>
      </c>
      <c r="E43" s="184">
        <v>1</v>
      </c>
      <c r="F43" s="213"/>
      <c r="G43" s="149"/>
      <c r="H43" s="111">
        <f t="shared" si="6"/>
        <v>0</v>
      </c>
      <c r="I43" s="111"/>
      <c r="J43" s="149"/>
      <c r="K43" s="115">
        <f t="shared" si="0"/>
        <v>0</v>
      </c>
      <c r="L43" s="41">
        <f t="shared" si="1"/>
        <v>0</v>
      </c>
      <c r="M43" s="111">
        <f t="shared" si="2"/>
        <v>0</v>
      </c>
      <c r="N43" s="111">
        <f t="shared" si="3"/>
        <v>0</v>
      </c>
      <c r="O43" s="111">
        <f t="shared" si="4"/>
        <v>0</v>
      </c>
      <c r="P43" s="115">
        <f t="shared" si="5"/>
        <v>0</v>
      </c>
      <c r="Q43" s="61" t="s">
        <v>46</v>
      </c>
    </row>
    <row r="44" spans="1:17" x14ac:dyDescent="0.2">
      <c r="A44" s="183">
        <v>31</v>
      </c>
      <c r="B44" s="178" t="s">
        <v>256</v>
      </c>
      <c r="C44" s="147" t="s">
        <v>374</v>
      </c>
      <c r="D44" s="141" t="s">
        <v>228</v>
      </c>
      <c r="E44" s="184">
        <v>1</v>
      </c>
      <c r="F44" s="213"/>
      <c r="G44" s="149"/>
      <c r="H44" s="111">
        <f t="shared" si="6"/>
        <v>0</v>
      </c>
      <c r="I44" s="175"/>
      <c r="J44" s="149"/>
      <c r="K44" s="115">
        <f t="shared" si="0"/>
        <v>0</v>
      </c>
      <c r="L44" s="41">
        <f t="shared" si="1"/>
        <v>0</v>
      </c>
      <c r="M44" s="111">
        <f t="shared" si="2"/>
        <v>0</v>
      </c>
      <c r="N44" s="111">
        <f t="shared" si="3"/>
        <v>0</v>
      </c>
      <c r="O44" s="111">
        <f t="shared" si="4"/>
        <v>0</v>
      </c>
      <c r="P44" s="115">
        <f t="shared" si="5"/>
        <v>0</v>
      </c>
      <c r="Q44" s="61" t="s">
        <v>46</v>
      </c>
    </row>
    <row r="45" spans="1:17" x14ac:dyDescent="0.2">
      <c r="A45" s="183">
        <v>32</v>
      </c>
      <c r="B45" s="178" t="s">
        <v>256</v>
      </c>
      <c r="C45" s="147" t="s">
        <v>334</v>
      </c>
      <c r="D45" s="141" t="s">
        <v>228</v>
      </c>
      <c r="E45" s="184">
        <v>1</v>
      </c>
      <c r="F45" s="213"/>
      <c r="G45" s="149"/>
      <c r="H45" s="111">
        <f t="shared" si="6"/>
        <v>0</v>
      </c>
      <c r="I45" s="175"/>
      <c r="J45" s="149"/>
      <c r="K45" s="115">
        <f t="shared" si="0"/>
        <v>0</v>
      </c>
      <c r="L45" s="41">
        <f t="shared" si="1"/>
        <v>0</v>
      </c>
      <c r="M45" s="111">
        <f t="shared" si="2"/>
        <v>0</v>
      </c>
      <c r="N45" s="111">
        <f t="shared" si="3"/>
        <v>0</v>
      </c>
      <c r="O45" s="111">
        <f t="shared" si="4"/>
        <v>0</v>
      </c>
      <c r="P45" s="115">
        <f t="shared" si="5"/>
        <v>0</v>
      </c>
      <c r="Q45" s="61" t="s">
        <v>46</v>
      </c>
    </row>
    <row r="46" spans="1:17" x14ac:dyDescent="0.2">
      <c r="A46" s="183">
        <v>33</v>
      </c>
      <c r="B46" s="178" t="s">
        <v>256</v>
      </c>
      <c r="C46" s="147" t="s">
        <v>335</v>
      </c>
      <c r="D46" s="145" t="s">
        <v>228</v>
      </c>
      <c r="E46" s="179">
        <v>1</v>
      </c>
      <c r="F46" s="213"/>
      <c r="G46" s="149"/>
      <c r="H46" s="111">
        <f t="shared" si="6"/>
        <v>0</v>
      </c>
      <c r="I46" s="175"/>
      <c r="J46" s="149"/>
      <c r="K46" s="115">
        <f t="shared" si="0"/>
        <v>0</v>
      </c>
      <c r="L46" s="41">
        <f t="shared" si="1"/>
        <v>0</v>
      </c>
      <c r="M46" s="111">
        <f t="shared" si="2"/>
        <v>0</v>
      </c>
      <c r="N46" s="111">
        <f t="shared" si="3"/>
        <v>0</v>
      </c>
      <c r="O46" s="111">
        <f t="shared" si="4"/>
        <v>0</v>
      </c>
      <c r="P46" s="115">
        <f t="shared" si="5"/>
        <v>0</v>
      </c>
      <c r="Q46" s="61" t="s">
        <v>46</v>
      </c>
    </row>
    <row r="47" spans="1:17" x14ac:dyDescent="0.2">
      <c r="A47" s="183">
        <v>34</v>
      </c>
      <c r="B47" s="178" t="s">
        <v>256</v>
      </c>
      <c r="C47" s="147" t="s">
        <v>375</v>
      </c>
      <c r="D47" s="145" t="s">
        <v>228</v>
      </c>
      <c r="E47" s="179">
        <v>1</v>
      </c>
      <c r="F47" s="213"/>
      <c r="G47" s="149"/>
      <c r="H47" s="111">
        <f t="shared" si="6"/>
        <v>0</v>
      </c>
      <c r="I47" s="111"/>
      <c r="J47" s="149"/>
      <c r="K47" s="115">
        <f t="shared" si="0"/>
        <v>0</v>
      </c>
      <c r="L47" s="41">
        <f t="shared" si="1"/>
        <v>0</v>
      </c>
      <c r="M47" s="111">
        <f t="shared" si="2"/>
        <v>0</v>
      </c>
      <c r="N47" s="111">
        <f t="shared" si="3"/>
        <v>0</v>
      </c>
      <c r="O47" s="111">
        <f t="shared" si="4"/>
        <v>0</v>
      </c>
      <c r="P47" s="115">
        <f t="shared" si="5"/>
        <v>0</v>
      </c>
      <c r="Q47" s="61" t="s">
        <v>46</v>
      </c>
    </row>
    <row r="48" spans="1:17" x14ac:dyDescent="0.2">
      <c r="A48" s="183">
        <v>35</v>
      </c>
      <c r="B48" s="178" t="s">
        <v>256</v>
      </c>
      <c r="C48" s="147" t="s">
        <v>337</v>
      </c>
      <c r="D48" s="141" t="s">
        <v>228</v>
      </c>
      <c r="E48" s="184">
        <v>2</v>
      </c>
      <c r="F48" s="213"/>
      <c r="G48" s="149"/>
      <c r="H48" s="111">
        <f t="shared" si="6"/>
        <v>0</v>
      </c>
      <c r="I48" s="175"/>
      <c r="J48" s="149"/>
      <c r="K48" s="115">
        <f t="shared" si="0"/>
        <v>0</v>
      </c>
      <c r="L48" s="41">
        <f t="shared" si="1"/>
        <v>0</v>
      </c>
      <c r="M48" s="111">
        <f t="shared" si="2"/>
        <v>0</v>
      </c>
      <c r="N48" s="111">
        <f t="shared" si="3"/>
        <v>0</v>
      </c>
      <c r="O48" s="111">
        <f t="shared" si="4"/>
        <v>0</v>
      </c>
      <c r="P48" s="115">
        <f t="shared" si="5"/>
        <v>0</v>
      </c>
      <c r="Q48" s="61" t="s">
        <v>46</v>
      </c>
    </row>
    <row r="49" spans="1:17" x14ac:dyDescent="0.2">
      <c r="A49" s="183">
        <v>36</v>
      </c>
      <c r="B49" s="178" t="s">
        <v>256</v>
      </c>
      <c r="C49" s="147" t="s">
        <v>338</v>
      </c>
      <c r="D49" s="145" t="s">
        <v>228</v>
      </c>
      <c r="E49" s="179">
        <v>5</v>
      </c>
      <c r="F49" s="213"/>
      <c r="G49" s="149"/>
      <c r="H49" s="111">
        <f t="shared" si="6"/>
        <v>0</v>
      </c>
      <c r="I49" s="175"/>
      <c r="J49" s="149"/>
      <c r="K49" s="115">
        <f t="shared" si="0"/>
        <v>0</v>
      </c>
      <c r="L49" s="41">
        <f t="shared" si="1"/>
        <v>0</v>
      </c>
      <c r="M49" s="111">
        <f t="shared" si="2"/>
        <v>0</v>
      </c>
      <c r="N49" s="111">
        <f t="shared" si="3"/>
        <v>0</v>
      </c>
      <c r="O49" s="111">
        <f t="shared" si="4"/>
        <v>0</v>
      </c>
      <c r="P49" s="115">
        <f t="shared" si="5"/>
        <v>0</v>
      </c>
      <c r="Q49" s="61" t="s">
        <v>46</v>
      </c>
    </row>
    <row r="50" spans="1:17" x14ac:dyDescent="0.2">
      <c r="A50" s="183">
        <v>37</v>
      </c>
      <c r="B50" s="178" t="s">
        <v>256</v>
      </c>
      <c r="C50" s="147" t="s">
        <v>339</v>
      </c>
      <c r="D50" s="141" t="s">
        <v>228</v>
      </c>
      <c r="E50" s="184">
        <v>2</v>
      </c>
      <c r="F50" s="213"/>
      <c r="G50" s="149"/>
      <c r="H50" s="111">
        <f t="shared" si="6"/>
        <v>0</v>
      </c>
      <c r="I50" s="175"/>
      <c r="J50" s="149"/>
      <c r="K50" s="115">
        <f t="shared" si="0"/>
        <v>0</v>
      </c>
      <c r="L50" s="41">
        <f t="shared" si="1"/>
        <v>0</v>
      </c>
      <c r="M50" s="111">
        <f t="shared" si="2"/>
        <v>0</v>
      </c>
      <c r="N50" s="111">
        <f t="shared" si="3"/>
        <v>0</v>
      </c>
      <c r="O50" s="111">
        <f t="shared" si="4"/>
        <v>0</v>
      </c>
      <c r="P50" s="115">
        <f t="shared" si="5"/>
        <v>0</v>
      </c>
      <c r="Q50" s="61" t="s">
        <v>46</v>
      </c>
    </row>
    <row r="51" spans="1:17" x14ac:dyDescent="0.2">
      <c r="A51" s="183">
        <v>38</v>
      </c>
      <c r="B51" s="178" t="s">
        <v>256</v>
      </c>
      <c r="C51" s="147" t="s">
        <v>340</v>
      </c>
      <c r="D51" s="145" t="s">
        <v>228</v>
      </c>
      <c r="E51" s="179">
        <v>6</v>
      </c>
      <c r="F51" s="213"/>
      <c r="G51" s="149"/>
      <c r="H51" s="111">
        <f t="shared" si="6"/>
        <v>0</v>
      </c>
      <c r="I51" s="175"/>
      <c r="J51" s="149"/>
      <c r="K51" s="115">
        <f t="shared" si="0"/>
        <v>0</v>
      </c>
      <c r="L51" s="41">
        <f t="shared" si="1"/>
        <v>0</v>
      </c>
      <c r="M51" s="111">
        <f t="shared" si="2"/>
        <v>0</v>
      </c>
      <c r="N51" s="111">
        <f t="shared" si="3"/>
        <v>0</v>
      </c>
      <c r="O51" s="111">
        <f t="shared" si="4"/>
        <v>0</v>
      </c>
      <c r="P51" s="115">
        <f t="shared" si="5"/>
        <v>0</v>
      </c>
      <c r="Q51" s="61" t="s">
        <v>46</v>
      </c>
    </row>
    <row r="52" spans="1:17" x14ac:dyDescent="0.2">
      <c r="A52" s="183">
        <v>39</v>
      </c>
      <c r="B52" s="178" t="s">
        <v>256</v>
      </c>
      <c r="C52" s="147" t="s">
        <v>341</v>
      </c>
      <c r="D52" s="141" t="s">
        <v>269</v>
      </c>
      <c r="E52" s="184">
        <v>5</v>
      </c>
      <c r="F52" s="213"/>
      <c r="G52" s="149"/>
      <c r="H52" s="111">
        <f t="shared" si="6"/>
        <v>0</v>
      </c>
      <c r="I52" s="175"/>
      <c r="J52" s="149"/>
      <c r="K52" s="115">
        <f t="shared" si="0"/>
        <v>0</v>
      </c>
      <c r="L52" s="41">
        <f t="shared" si="1"/>
        <v>0</v>
      </c>
      <c r="M52" s="111">
        <f t="shared" si="2"/>
        <v>0</v>
      </c>
      <c r="N52" s="111">
        <f t="shared" si="3"/>
        <v>0</v>
      </c>
      <c r="O52" s="111">
        <f t="shared" si="4"/>
        <v>0</v>
      </c>
      <c r="P52" s="115">
        <f t="shared" si="5"/>
        <v>0</v>
      </c>
      <c r="Q52" s="61" t="s">
        <v>46</v>
      </c>
    </row>
    <row r="53" spans="1:17" x14ac:dyDescent="0.2">
      <c r="A53" s="183">
        <v>40</v>
      </c>
      <c r="B53" s="178" t="s">
        <v>256</v>
      </c>
      <c r="C53" s="147" t="s">
        <v>342</v>
      </c>
      <c r="D53" s="141" t="s">
        <v>269</v>
      </c>
      <c r="E53" s="184">
        <v>8</v>
      </c>
      <c r="F53" s="213"/>
      <c r="G53" s="149"/>
      <c r="H53" s="111">
        <f t="shared" si="6"/>
        <v>0</v>
      </c>
      <c r="I53" s="175"/>
      <c r="J53" s="149"/>
      <c r="K53" s="115">
        <f t="shared" si="0"/>
        <v>0</v>
      </c>
      <c r="L53" s="41">
        <f t="shared" si="1"/>
        <v>0</v>
      </c>
      <c r="M53" s="111">
        <f t="shared" si="2"/>
        <v>0</v>
      </c>
      <c r="N53" s="111">
        <f t="shared" si="3"/>
        <v>0</v>
      </c>
      <c r="O53" s="111">
        <f t="shared" si="4"/>
        <v>0</v>
      </c>
      <c r="P53" s="115">
        <f t="shared" si="5"/>
        <v>0</v>
      </c>
      <c r="Q53" s="61" t="s">
        <v>46</v>
      </c>
    </row>
    <row r="54" spans="1:17" x14ac:dyDescent="0.2">
      <c r="A54" s="183">
        <v>41</v>
      </c>
      <c r="B54" s="178" t="s">
        <v>256</v>
      </c>
      <c r="C54" s="147" t="s">
        <v>344</v>
      </c>
      <c r="D54" s="145" t="s">
        <v>269</v>
      </c>
      <c r="E54" s="179">
        <v>4</v>
      </c>
      <c r="F54" s="41"/>
      <c r="G54" s="149"/>
      <c r="H54" s="111">
        <f t="shared" si="6"/>
        <v>0</v>
      </c>
      <c r="I54" s="111"/>
      <c r="J54" s="149"/>
      <c r="K54" s="115">
        <f t="shared" si="0"/>
        <v>0</v>
      </c>
      <c r="L54" s="41">
        <f t="shared" si="1"/>
        <v>0</v>
      </c>
      <c r="M54" s="111">
        <f t="shared" si="2"/>
        <v>0</v>
      </c>
      <c r="N54" s="111">
        <f t="shared" si="3"/>
        <v>0</v>
      </c>
      <c r="O54" s="111">
        <f t="shared" si="4"/>
        <v>0</v>
      </c>
      <c r="P54" s="115">
        <f t="shared" si="5"/>
        <v>0</v>
      </c>
      <c r="Q54" s="61" t="s">
        <v>46</v>
      </c>
    </row>
    <row r="55" spans="1:17" x14ac:dyDescent="0.2">
      <c r="A55" s="183">
        <v>42</v>
      </c>
      <c r="B55" s="178" t="s">
        <v>256</v>
      </c>
      <c r="C55" s="147" t="s">
        <v>376</v>
      </c>
      <c r="D55" s="141" t="s">
        <v>269</v>
      </c>
      <c r="E55" s="184">
        <v>5</v>
      </c>
      <c r="F55" s="41"/>
      <c r="G55" s="149"/>
      <c r="H55" s="111">
        <f t="shared" si="6"/>
        <v>0</v>
      </c>
      <c r="I55" s="111"/>
      <c r="J55" s="149"/>
      <c r="K55" s="115">
        <f t="shared" si="0"/>
        <v>0</v>
      </c>
      <c r="L55" s="41">
        <f t="shared" si="1"/>
        <v>0</v>
      </c>
      <c r="M55" s="111">
        <f t="shared" si="2"/>
        <v>0</v>
      </c>
      <c r="N55" s="111">
        <f t="shared" si="3"/>
        <v>0</v>
      </c>
      <c r="O55" s="111">
        <f t="shared" si="4"/>
        <v>0</v>
      </c>
      <c r="P55" s="115">
        <f t="shared" si="5"/>
        <v>0</v>
      </c>
      <c r="Q55" s="61" t="s">
        <v>46</v>
      </c>
    </row>
    <row r="56" spans="1:17" x14ac:dyDescent="0.2">
      <c r="A56" s="183">
        <v>43</v>
      </c>
      <c r="B56" s="178" t="s">
        <v>256</v>
      </c>
      <c r="C56" s="147" t="s">
        <v>345</v>
      </c>
      <c r="D56" s="141" t="s">
        <v>269</v>
      </c>
      <c r="E56" s="184">
        <v>8</v>
      </c>
      <c r="F56" s="41"/>
      <c r="G56" s="149"/>
      <c r="H56" s="111">
        <f t="shared" si="6"/>
        <v>0</v>
      </c>
      <c r="I56" s="111"/>
      <c r="J56" s="149"/>
      <c r="K56" s="115">
        <f t="shared" si="0"/>
        <v>0</v>
      </c>
      <c r="L56" s="41">
        <f t="shared" si="1"/>
        <v>0</v>
      </c>
      <c r="M56" s="111">
        <f t="shared" si="2"/>
        <v>0</v>
      </c>
      <c r="N56" s="111">
        <f t="shared" si="3"/>
        <v>0</v>
      </c>
      <c r="O56" s="111">
        <f t="shared" si="4"/>
        <v>0</v>
      </c>
      <c r="P56" s="115">
        <f t="shared" si="5"/>
        <v>0</v>
      </c>
      <c r="Q56" s="61" t="s">
        <v>46</v>
      </c>
    </row>
    <row r="57" spans="1:17" ht="20.399999999999999" x14ac:dyDescent="0.2">
      <c r="A57" s="183">
        <v>44</v>
      </c>
      <c r="B57" s="178" t="s">
        <v>256</v>
      </c>
      <c r="C57" s="147" t="s">
        <v>346</v>
      </c>
      <c r="D57" s="141" t="s">
        <v>269</v>
      </c>
      <c r="E57" s="184">
        <v>2</v>
      </c>
      <c r="F57" s="213"/>
      <c r="G57" s="149"/>
      <c r="H57" s="111">
        <f t="shared" si="6"/>
        <v>0</v>
      </c>
      <c r="I57" s="175"/>
      <c r="J57" s="149"/>
      <c r="K57" s="115">
        <f t="shared" si="0"/>
        <v>0</v>
      </c>
      <c r="L57" s="41">
        <f t="shared" si="1"/>
        <v>0</v>
      </c>
      <c r="M57" s="111">
        <f t="shared" si="2"/>
        <v>0</v>
      </c>
      <c r="N57" s="111">
        <f t="shared" si="3"/>
        <v>0</v>
      </c>
      <c r="O57" s="111">
        <f t="shared" si="4"/>
        <v>0</v>
      </c>
      <c r="P57" s="115">
        <f t="shared" si="5"/>
        <v>0</v>
      </c>
      <c r="Q57" s="61" t="s">
        <v>46</v>
      </c>
    </row>
    <row r="58" spans="1:17" ht="20.399999999999999" x14ac:dyDescent="0.2">
      <c r="A58" s="183">
        <v>45</v>
      </c>
      <c r="B58" s="178" t="s">
        <v>256</v>
      </c>
      <c r="C58" s="147" t="s">
        <v>377</v>
      </c>
      <c r="D58" s="141" t="s">
        <v>269</v>
      </c>
      <c r="E58" s="184">
        <v>4</v>
      </c>
      <c r="F58" s="213"/>
      <c r="G58" s="149"/>
      <c r="H58" s="111">
        <f t="shared" si="6"/>
        <v>0</v>
      </c>
      <c r="I58" s="111"/>
      <c r="J58" s="149"/>
      <c r="K58" s="115">
        <f t="shared" si="0"/>
        <v>0</v>
      </c>
      <c r="L58" s="41">
        <f t="shared" si="1"/>
        <v>0</v>
      </c>
      <c r="M58" s="111">
        <f t="shared" si="2"/>
        <v>0</v>
      </c>
      <c r="N58" s="111">
        <f t="shared" si="3"/>
        <v>0</v>
      </c>
      <c r="O58" s="111">
        <f t="shared" si="4"/>
        <v>0</v>
      </c>
      <c r="P58" s="115">
        <f t="shared" si="5"/>
        <v>0</v>
      </c>
      <c r="Q58" s="61" t="s">
        <v>46</v>
      </c>
    </row>
    <row r="59" spans="1:17" x14ac:dyDescent="0.2">
      <c r="A59" s="183">
        <v>46</v>
      </c>
      <c r="B59" s="178" t="s">
        <v>256</v>
      </c>
      <c r="C59" s="147" t="s">
        <v>348</v>
      </c>
      <c r="D59" s="141" t="s">
        <v>269</v>
      </c>
      <c r="E59" s="184">
        <v>5</v>
      </c>
      <c r="F59" s="213"/>
      <c r="G59" s="149"/>
      <c r="H59" s="111">
        <f t="shared" si="6"/>
        <v>0</v>
      </c>
      <c r="I59" s="175"/>
      <c r="J59" s="149"/>
      <c r="K59" s="115">
        <f t="shared" si="0"/>
        <v>0</v>
      </c>
      <c r="L59" s="41">
        <f t="shared" si="1"/>
        <v>0</v>
      </c>
      <c r="M59" s="111">
        <f t="shared" si="2"/>
        <v>0</v>
      </c>
      <c r="N59" s="111">
        <f t="shared" si="3"/>
        <v>0</v>
      </c>
      <c r="O59" s="111">
        <f t="shared" si="4"/>
        <v>0</v>
      </c>
      <c r="P59" s="115">
        <f t="shared" si="5"/>
        <v>0</v>
      </c>
      <c r="Q59" s="61" t="s">
        <v>46</v>
      </c>
    </row>
    <row r="60" spans="1:17" x14ac:dyDescent="0.2">
      <c r="A60" s="183">
        <v>47</v>
      </c>
      <c r="B60" s="178" t="s">
        <v>256</v>
      </c>
      <c r="C60" s="147" t="s">
        <v>349</v>
      </c>
      <c r="D60" s="141" t="s">
        <v>269</v>
      </c>
      <c r="E60" s="184">
        <v>8</v>
      </c>
      <c r="F60" s="213"/>
      <c r="G60" s="149"/>
      <c r="H60" s="111">
        <f t="shared" si="6"/>
        <v>0</v>
      </c>
      <c r="I60" s="175"/>
      <c r="J60" s="149"/>
      <c r="K60" s="115">
        <f t="shared" si="0"/>
        <v>0</v>
      </c>
      <c r="L60" s="41">
        <f t="shared" si="1"/>
        <v>0</v>
      </c>
      <c r="M60" s="111">
        <f t="shared" si="2"/>
        <v>0</v>
      </c>
      <c r="N60" s="111">
        <f t="shared" si="3"/>
        <v>0</v>
      </c>
      <c r="O60" s="111">
        <f t="shared" si="4"/>
        <v>0</v>
      </c>
      <c r="P60" s="115">
        <f t="shared" si="5"/>
        <v>0</v>
      </c>
      <c r="Q60" s="61" t="s">
        <v>46</v>
      </c>
    </row>
    <row r="61" spans="1:17" x14ac:dyDescent="0.2">
      <c r="A61" s="183">
        <v>48</v>
      </c>
      <c r="B61" s="178" t="s">
        <v>256</v>
      </c>
      <c r="C61" s="147" t="s">
        <v>350</v>
      </c>
      <c r="D61" s="145" t="s">
        <v>269</v>
      </c>
      <c r="E61" s="179">
        <v>2</v>
      </c>
      <c r="F61" s="213"/>
      <c r="G61" s="149"/>
      <c r="H61" s="111">
        <f t="shared" si="6"/>
        <v>0</v>
      </c>
      <c r="I61" s="175"/>
      <c r="J61" s="149"/>
      <c r="K61" s="115">
        <f t="shared" si="0"/>
        <v>0</v>
      </c>
      <c r="L61" s="41">
        <f t="shared" si="1"/>
        <v>0</v>
      </c>
      <c r="M61" s="111">
        <f t="shared" si="2"/>
        <v>0</v>
      </c>
      <c r="N61" s="111">
        <f t="shared" si="3"/>
        <v>0</v>
      </c>
      <c r="O61" s="111">
        <f t="shared" si="4"/>
        <v>0</v>
      </c>
      <c r="P61" s="115">
        <f t="shared" si="5"/>
        <v>0</v>
      </c>
      <c r="Q61" s="61" t="s">
        <v>46</v>
      </c>
    </row>
    <row r="62" spans="1:17" x14ac:dyDescent="0.2">
      <c r="A62" s="183">
        <v>49</v>
      </c>
      <c r="B62" s="178" t="s">
        <v>256</v>
      </c>
      <c r="C62" s="147" t="s">
        <v>351</v>
      </c>
      <c r="D62" s="141" t="s">
        <v>269</v>
      </c>
      <c r="E62" s="184">
        <v>4</v>
      </c>
      <c r="F62" s="213"/>
      <c r="G62" s="149"/>
      <c r="H62" s="111">
        <f t="shared" si="6"/>
        <v>0</v>
      </c>
      <c r="I62" s="175"/>
      <c r="J62" s="149"/>
      <c r="K62" s="115">
        <f t="shared" si="0"/>
        <v>0</v>
      </c>
      <c r="L62" s="41">
        <f t="shared" si="1"/>
        <v>0</v>
      </c>
      <c r="M62" s="111">
        <f t="shared" si="2"/>
        <v>0</v>
      </c>
      <c r="N62" s="111">
        <f t="shared" si="3"/>
        <v>0</v>
      </c>
      <c r="O62" s="111">
        <f t="shared" si="4"/>
        <v>0</v>
      </c>
      <c r="P62" s="115">
        <f t="shared" si="5"/>
        <v>0</v>
      </c>
      <c r="Q62" s="61" t="s">
        <v>46</v>
      </c>
    </row>
    <row r="63" spans="1:17" x14ac:dyDescent="0.2">
      <c r="A63" s="183">
        <v>50</v>
      </c>
      <c r="B63" s="178" t="s">
        <v>256</v>
      </c>
      <c r="C63" s="147" t="s">
        <v>378</v>
      </c>
      <c r="D63" s="141" t="s">
        <v>269</v>
      </c>
      <c r="E63" s="184">
        <v>9</v>
      </c>
      <c r="F63" s="213"/>
      <c r="G63" s="149"/>
      <c r="H63" s="111">
        <f t="shared" si="6"/>
        <v>0</v>
      </c>
      <c r="I63" s="111"/>
      <c r="J63" s="149"/>
      <c r="K63" s="115">
        <f t="shared" si="0"/>
        <v>0</v>
      </c>
      <c r="L63" s="41">
        <f t="shared" si="1"/>
        <v>0</v>
      </c>
      <c r="M63" s="111">
        <f t="shared" si="2"/>
        <v>0</v>
      </c>
      <c r="N63" s="111">
        <f t="shared" si="3"/>
        <v>0</v>
      </c>
      <c r="O63" s="111">
        <f t="shared" si="4"/>
        <v>0</v>
      </c>
      <c r="P63" s="115">
        <f t="shared" si="5"/>
        <v>0</v>
      </c>
      <c r="Q63" s="61" t="s">
        <v>46</v>
      </c>
    </row>
    <row r="64" spans="1:17" x14ac:dyDescent="0.2">
      <c r="A64" s="183">
        <v>51</v>
      </c>
      <c r="B64" s="178" t="s">
        <v>256</v>
      </c>
      <c r="C64" s="147" t="s">
        <v>352</v>
      </c>
      <c r="D64" s="141" t="s">
        <v>269</v>
      </c>
      <c r="E64" s="184">
        <v>8</v>
      </c>
      <c r="F64" s="213"/>
      <c r="G64" s="149"/>
      <c r="H64" s="111">
        <f t="shared" si="6"/>
        <v>0</v>
      </c>
      <c r="I64" s="111"/>
      <c r="J64" s="149"/>
      <c r="K64" s="115">
        <f t="shared" si="0"/>
        <v>0</v>
      </c>
      <c r="L64" s="41">
        <f t="shared" si="1"/>
        <v>0</v>
      </c>
      <c r="M64" s="111">
        <f t="shared" si="2"/>
        <v>0</v>
      </c>
      <c r="N64" s="111">
        <f t="shared" si="3"/>
        <v>0</v>
      </c>
      <c r="O64" s="111">
        <f t="shared" si="4"/>
        <v>0</v>
      </c>
      <c r="P64" s="115">
        <f t="shared" si="5"/>
        <v>0</v>
      </c>
      <c r="Q64" s="61" t="s">
        <v>46</v>
      </c>
    </row>
    <row r="65" spans="1:17" x14ac:dyDescent="0.2">
      <c r="A65" s="183">
        <v>52</v>
      </c>
      <c r="B65" s="178" t="s">
        <v>256</v>
      </c>
      <c r="C65" s="147" t="s">
        <v>353</v>
      </c>
      <c r="D65" s="145" t="s">
        <v>116</v>
      </c>
      <c r="E65" s="179">
        <v>2</v>
      </c>
      <c r="F65" s="213"/>
      <c r="G65" s="149"/>
      <c r="H65" s="111">
        <f t="shared" si="6"/>
        <v>0</v>
      </c>
      <c r="I65" s="175"/>
      <c r="J65" s="149"/>
      <c r="K65" s="115">
        <f t="shared" si="0"/>
        <v>0</v>
      </c>
      <c r="L65" s="41">
        <f t="shared" si="1"/>
        <v>0</v>
      </c>
      <c r="M65" s="111">
        <f t="shared" si="2"/>
        <v>0</v>
      </c>
      <c r="N65" s="111">
        <f t="shared" si="3"/>
        <v>0</v>
      </c>
      <c r="O65" s="111">
        <f t="shared" si="4"/>
        <v>0</v>
      </c>
      <c r="P65" s="115">
        <f t="shared" si="5"/>
        <v>0</v>
      </c>
      <c r="Q65" s="61" t="s">
        <v>46</v>
      </c>
    </row>
    <row r="66" spans="1:17" x14ac:dyDescent="0.2">
      <c r="A66" s="183">
        <v>53</v>
      </c>
      <c r="B66" s="178" t="s">
        <v>256</v>
      </c>
      <c r="C66" s="147" t="s">
        <v>354</v>
      </c>
      <c r="D66" s="145" t="s">
        <v>116</v>
      </c>
      <c r="E66" s="179">
        <v>1</v>
      </c>
      <c r="F66" s="213"/>
      <c r="G66" s="149"/>
      <c r="H66" s="111">
        <f t="shared" si="6"/>
        <v>0</v>
      </c>
      <c r="I66" s="175"/>
      <c r="J66" s="149"/>
      <c r="K66" s="115">
        <f t="shared" si="0"/>
        <v>0</v>
      </c>
      <c r="L66" s="41">
        <f t="shared" si="1"/>
        <v>0</v>
      </c>
      <c r="M66" s="111">
        <f t="shared" si="2"/>
        <v>0</v>
      </c>
      <c r="N66" s="111">
        <f t="shared" si="3"/>
        <v>0</v>
      </c>
      <c r="O66" s="111">
        <f t="shared" si="4"/>
        <v>0</v>
      </c>
      <c r="P66" s="115">
        <f t="shared" si="5"/>
        <v>0</v>
      </c>
      <c r="Q66" s="61" t="s">
        <v>46</v>
      </c>
    </row>
    <row r="67" spans="1:17" x14ac:dyDescent="0.2">
      <c r="A67" s="183">
        <v>54</v>
      </c>
      <c r="B67" s="178" t="s">
        <v>256</v>
      </c>
      <c r="C67" s="147" t="s">
        <v>355</v>
      </c>
      <c r="D67" s="141" t="s">
        <v>303</v>
      </c>
      <c r="E67" s="184">
        <v>1</v>
      </c>
      <c r="F67" s="213"/>
      <c r="G67" s="149"/>
      <c r="H67" s="111">
        <f t="shared" si="6"/>
        <v>0</v>
      </c>
      <c r="I67" s="175"/>
      <c r="J67" s="149"/>
      <c r="K67" s="115">
        <f t="shared" si="0"/>
        <v>0</v>
      </c>
      <c r="L67" s="41">
        <f t="shared" si="1"/>
        <v>0</v>
      </c>
      <c r="M67" s="111">
        <f t="shared" si="2"/>
        <v>0</v>
      </c>
      <c r="N67" s="111">
        <f t="shared" si="3"/>
        <v>0</v>
      </c>
      <c r="O67" s="111">
        <f t="shared" si="4"/>
        <v>0</v>
      </c>
      <c r="P67" s="115">
        <f t="shared" si="5"/>
        <v>0</v>
      </c>
      <c r="Q67" s="61" t="s">
        <v>46</v>
      </c>
    </row>
    <row r="68" spans="1:17" x14ac:dyDescent="0.2">
      <c r="A68" s="183">
        <v>55</v>
      </c>
      <c r="B68" s="178" t="s">
        <v>256</v>
      </c>
      <c r="C68" s="147" t="s">
        <v>356</v>
      </c>
      <c r="D68" s="141" t="s">
        <v>303</v>
      </c>
      <c r="E68" s="184">
        <v>1</v>
      </c>
      <c r="F68" s="213"/>
      <c r="G68" s="149"/>
      <c r="H68" s="111">
        <f t="shared" si="6"/>
        <v>0</v>
      </c>
      <c r="I68" s="175"/>
      <c r="J68" s="149"/>
      <c r="K68" s="115">
        <f t="shared" si="0"/>
        <v>0</v>
      </c>
      <c r="L68" s="41">
        <f t="shared" si="1"/>
        <v>0</v>
      </c>
      <c r="M68" s="111">
        <f t="shared" si="2"/>
        <v>0</v>
      </c>
      <c r="N68" s="111">
        <f t="shared" si="3"/>
        <v>0</v>
      </c>
      <c r="O68" s="111">
        <f t="shared" si="4"/>
        <v>0</v>
      </c>
      <c r="P68" s="115">
        <f t="shared" si="5"/>
        <v>0</v>
      </c>
      <c r="Q68" s="61" t="s">
        <v>46</v>
      </c>
    </row>
    <row r="69" spans="1:17" x14ac:dyDescent="0.2">
      <c r="A69" s="183">
        <v>56</v>
      </c>
      <c r="B69" s="178" t="s">
        <v>256</v>
      </c>
      <c r="C69" s="147" t="s">
        <v>357</v>
      </c>
      <c r="D69" s="141" t="s">
        <v>303</v>
      </c>
      <c r="E69" s="184">
        <v>1</v>
      </c>
      <c r="F69" s="213"/>
      <c r="G69" s="149"/>
      <c r="H69" s="111">
        <f t="shared" si="6"/>
        <v>0</v>
      </c>
      <c r="I69" s="175"/>
      <c r="J69" s="149"/>
      <c r="K69" s="115">
        <f t="shared" si="0"/>
        <v>0</v>
      </c>
      <c r="L69" s="41">
        <f t="shared" si="1"/>
        <v>0</v>
      </c>
      <c r="M69" s="111">
        <f t="shared" si="2"/>
        <v>0</v>
      </c>
      <c r="N69" s="111">
        <f t="shared" si="3"/>
        <v>0</v>
      </c>
      <c r="O69" s="111">
        <f t="shared" si="4"/>
        <v>0</v>
      </c>
      <c r="P69" s="115">
        <f t="shared" si="5"/>
        <v>0</v>
      </c>
      <c r="Q69" s="61" t="s">
        <v>46</v>
      </c>
    </row>
    <row r="70" spans="1:17" x14ac:dyDescent="0.2">
      <c r="A70" s="183">
        <v>57</v>
      </c>
      <c r="B70" s="178" t="s">
        <v>256</v>
      </c>
      <c r="C70" s="147" t="s">
        <v>358</v>
      </c>
      <c r="D70" s="141" t="s">
        <v>303</v>
      </c>
      <c r="E70" s="184">
        <v>1</v>
      </c>
      <c r="F70" s="213"/>
      <c r="G70" s="149"/>
      <c r="H70" s="111">
        <f t="shared" si="6"/>
        <v>0</v>
      </c>
      <c r="I70" s="175"/>
      <c r="J70" s="149"/>
      <c r="K70" s="115">
        <f t="shared" si="0"/>
        <v>0</v>
      </c>
      <c r="L70" s="41">
        <f t="shared" si="1"/>
        <v>0</v>
      </c>
      <c r="M70" s="111">
        <f t="shared" si="2"/>
        <v>0</v>
      </c>
      <c r="N70" s="111">
        <f t="shared" si="3"/>
        <v>0</v>
      </c>
      <c r="O70" s="111">
        <f t="shared" si="4"/>
        <v>0</v>
      </c>
      <c r="P70" s="115">
        <f t="shared" si="5"/>
        <v>0</v>
      </c>
      <c r="Q70" s="61" t="s">
        <v>46</v>
      </c>
    </row>
    <row r="71" spans="1:17" x14ac:dyDescent="0.2">
      <c r="A71" s="183">
        <v>58</v>
      </c>
      <c r="B71" s="178" t="s">
        <v>256</v>
      </c>
      <c r="C71" s="147" t="s">
        <v>359</v>
      </c>
      <c r="D71" s="141" t="s">
        <v>303</v>
      </c>
      <c r="E71" s="184">
        <v>1</v>
      </c>
      <c r="F71" s="213"/>
      <c r="G71" s="149"/>
      <c r="H71" s="111">
        <f t="shared" si="6"/>
        <v>0</v>
      </c>
      <c r="I71" s="175"/>
      <c r="J71" s="149"/>
      <c r="K71" s="115">
        <f t="shared" si="0"/>
        <v>0</v>
      </c>
      <c r="L71" s="41">
        <f t="shared" si="1"/>
        <v>0</v>
      </c>
      <c r="M71" s="111">
        <f t="shared" si="2"/>
        <v>0</v>
      </c>
      <c r="N71" s="111">
        <f t="shared" si="3"/>
        <v>0</v>
      </c>
      <c r="O71" s="111">
        <f t="shared" si="4"/>
        <v>0</v>
      </c>
      <c r="P71" s="115">
        <f t="shared" si="5"/>
        <v>0</v>
      </c>
      <c r="Q71" s="61" t="s">
        <v>46</v>
      </c>
    </row>
    <row r="72" spans="1:17" x14ac:dyDescent="0.2">
      <c r="A72" s="183">
        <v>59</v>
      </c>
      <c r="B72" s="178" t="s">
        <v>256</v>
      </c>
      <c r="C72" s="147" t="s">
        <v>360</v>
      </c>
      <c r="D72" s="141" t="s">
        <v>303</v>
      </c>
      <c r="E72" s="184">
        <v>1</v>
      </c>
      <c r="F72" s="213"/>
      <c r="G72" s="149"/>
      <c r="H72" s="111">
        <f t="shared" si="6"/>
        <v>0</v>
      </c>
      <c r="I72" s="175"/>
      <c r="J72" s="149"/>
      <c r="K72" s="115">
        <f t="shared" si="0"/>
        <v>0</v>
      </c>
      <c r="L72" s="41">
        <f t="shared" si="1"/>
        <v>0</v>
      </c>
      <c r="M72" s="111">
        <f t="shared" si="2"/>
        <v>0</v>
      </c>
      <c r="N72" s="111">
        <f t="shared" si="3"/>
        <v>0</v>
      </c>
      <c r="O72" s="111">
        <f t="shared" si="4"/>
        <v>0</v>
      </c>
      <c r="P72" s="115">
        <f t="shared" si="5"/>
        <v>0</v>
      </c>
      <c r="Q72" s="61" t="s">
        <v>46</v>
      </c>
    </row>
    <row r="73" spans="1:17" ht="10.8" thickBot="1" x14ac:dyDescent="0.25">
      <c r="A73" s="185">
        <v>60</v>
      </c>
      <c r="B73" s="198" t="s">
        <v>256</v>
      </c>
      <c r="C73" s="186" t="s">
        <v>361</v>
      </c>
      <c r="D73" s="187" t="s">
        <v>303</v>
      </c>
      <c r="E73" s="188">
        <v>1</v>
      </c>
      <c r="F73" s="214"/>
      <c r="G73" s="176"/>
      <c r="H73" s="113">
        <f t="shared" si="6"/>
        <v>0</v>
      </c>
      <c r="I73" s="177"/>
      <c r="J73" s="176"/>
      <c r="K73" s="116">
        <f t="shared" si="0"/>
        <v>0</v>
      </c>
      <c r="L73" s="223">
        <f t="shared" si="1"/>
        <v>0</v>
      </c>
      <c r="M73" s="113">
        <f t="shared" si="2"/>
        <v>0</v>
      </c>
      <c r="N73" s="113">
        <f t="shared" si="3"/>
        <v>0</v>
      </c>
      <c r="O73" s="113">
        <f t="shared" si="4"/>
        <v>0</v>
      </c>
      <c r="P73" s="116">
        <f t="shared" si="5"/>
        <v>0</v>
      </c>
      <c r="Q73" s="61" t="s">
        <v>46</v>
      </c>
    </row>
    <row r="74" spans="1:17" ht="12" customHeight="1" thickBot="1" x14ac:dyDescent="0.25">
      <c r="A74" s="317" t="s">
        <v>62</v>
      </c>
      <c r="B74" s="318"/>
      <c r="C74" s="318"/>
      <c r="D74" s="318"/>
      <c r="E74" s="318"/>
      <c r="F74" s="318"/>
      <c r="G74" s="318"/>
      <c r="H74" s="318"/>
      <c r="I74" s="318"/>
      <c r="J74" s="318"/>
      <c r="K74" s="319"/>
      <c r="L74" s="130">
        <f>SUM(L14:L73)</f>
        <v>0</v>
      </c>
      <c r="M74" s="131">
        <f>SUM(M14:M73)</f>
        <v>0</v>
      </c>
      <c r="N74" s="131">
        <f>SUM(N14:N73)</f>
        <v>0</v>
      </c>
      <c r="O74" s="131">
        <f>SUM(O14:O73)</f>
        <v>0</v>
      </c>
      <c r="P74" s="132">
        <f>SUM(P14:P73)</f>
        <v>0</v>
      </c>
    </row>
    <row r="75" spans="1:17" x14ac:dyDescent="0.2">
      <c r="A75" s="16"/>
      <c r="B75" s="16"/>
      <c r="C75" s="16"/>
      <c r="D75" s="16"/>
      <c r="E75" s="16"/>
      <c r="F75" s="16"/>
      <c r="G75" s="16"/>
      <c r="H75" s="16"/>
      <c r="I75" s="16"/>
      <c r="J75" s="16"/>
      <c r="K75" s="16"/>
      <c r="L75" s="16"/>
      <c r="M75" s="16"/>
      <c r="N75" s="16"/>
      <c r="O75" s="16"/>
      <c r="P75" s="16"/>
    </row>
    <row r="76" spans="1:17" x14ac:dyDescent="0.2">
      <c r="A76" s="16"/>
      <c r="B76" s="16"/>
      <c r="C76" s="16"/>
      <c r="D76" s="16"/>
      <c r="E76" s="16"/>
      <c r="F76" s="16"/>
      <c r="G76" s="16"/>
      <c r="H76" s="16"/>
      <c r="I76" s="16"/>
      <c r="J76" s="16"/>
      <c r="K76" s="16"/>
      <c r="L76" s="16"/>
      <c r="M76" s="16"/>
      <c r="N76" s="16"/>
      <c r="O76" s="16"/>
      <c r="P76" s="16"/>
    </row>
    <row r="77" spans="1:17" x14ac:dyDescent="0.2">
      <c r="A77" s="1" t="s">
        <v>14</v>
      </c>
      <c r="B77" s="16"/>
      <c r="C77" s="320" t="str">
        <f>'Kops n'!C35:H35</f>
        <v>Gundega Ābelīte 28.03.2024</v>
      </c>
      <c r="D77" s="320"/>
      <c r="E77" s="320"/>
      <c r="F77" s="320"/>
      <c r="G77" s="320"/>
      <c r="H77" s="320"/>
      <c r="I77" s="16"/>
      <c r="J77" s="16"/>
      <c r="K77" s="16"/>
      <c r="L77" s="16"/>
      <c r="M77" s="16"/>
      <c r="N77" s="16"/>
      <c r="O77" s="16"/>
      <c r="P77" s="16"/>
    </row>
    <row r="78" spans="1:17" x14ac:dyDescent="0.2">
      <c r="A78" s="16"/>
      <c r="B78" s="16"/>
      <c r="C78" s="246" t="s">
        <v>15</v>
      </c>
      <c r="D78" s="246"/>
      <c r="E78" s="246"/>
      <c r="F78" s="246"/>
      <c r="G78" s="246"/>
      <c r="H78" s="246"/>
      <c r="I78" s="16"/>
      <c r="J78" s="16"/>
      <c r="K78" s="16"/>
      <c r="L78" s="16"/>
      <c r="M78" s="16"/>
      <c r="N78" s="16"/>
      <c r="O78" s="16"/>
      <c r="P78" s="16"/>
    </row>
    <row r="79" spans="1:17" x14ac:dyDescent="0.2">
      <c r="A79" s="16"/>
      <c r="B79" s="16"/>
      <c r="C79" s="16"/>
      <c r="D79" s="16"/>
      <c r="E79" s="16"/>
      <c r="F79" s="16"/>
      <c r="G79" s="16"/>
      <c r="H79" s="16"/>
      <c r="I79" s="16"/>
      <c r="J79" s="16"/>
      <c r="K79" s="16"/>
      <c r="L79" s="16"/>
      <c r="M79" s="16"/>
      <c r="N79" s="16"/>
      <c r="O79" s="16"/>
      <c r="P79" s="16"/>
    </row>
    <row r="80" spans="1:17" x14ac:dyDescent="0.2">
      <c r="A80" s="262" t="str">
        <f>'Kops n'!A38:D38</f>
        <v>Tāme sastādīta 2024. gada 28. martā</v>
      </c>
      <c r="B80" s="263"/>
      <c r="C80" s="263"/>
      <c r="D80" s="263"/>
      <c r="E80" s="16"/>
      <c r="F80" s="16"/>
      <c r="G80" s="16"/>
      <c r="H80" s="1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 t="s">
        <v>41</v>
      </c>
      <c r="B82" s="16"/>
      <c r="C82" s="320">
        <f>'Kops n'!C40:H40</f>
        <v>0</v>
      </c>
      <c r="D82" s="320"/>
      <c r="E82" s="320"/>
      <c r="F82" s="320"/>
      <c r="G82" s="320"/>
      <c r="H82" s="320"/>
      <c r="I82" s="16"/>
      <c r="J82" s="16"/>
      <c r="K82" s="16"/>
      <c r="L82" s="16"/>
      <c r="M82" s="16"/>
      <c r="N82" s="16"/>
      <c r="O82" s="16"/>
      <c r="P82" s="16"/>
    </row>
    <row r="83" spans="1:16" x14ac:dyDescent="0.2">
      <c r="A83" s="16"/>
      <c r="B83" s="16"/>
      <c r="C83" s="246" t="s">
        <v>15</v>
      </c>
      <c r="D83" s="246"/>
      <c r="E83" s="246"/>
      <c r="F83" s="246"/>
      <c r="G83" s="246"/>
      <c r="H83" s="246"/>
      <c r="I83" s="16"/>
      <c r="J83" s="16"/>
      <c r="K83" s="16"/>
      <c r="L83" s="16"/>
      <c r="M83" s="16"/>
      <c r="N83" s="16"/>
      <c r="O83" s="16"/>
      <c r="P83" s="16"/>
    </row>
    <row r="84" spans="1:16" x14ac:dyDescent="0.2">
      <c r="A84" s="16"/>
      <c r="B84" s="16"/>
      <c r="C84" s="16"/>
      <c r="D84" s="16"/>
      <c r="E84" s="16"/>
      <c r="F84" s="16"/>
      <c r="G84" s="16"/>
      <c r="H84" s="16"/>
      <c r="I84" s="16"/>
      <c r="J84" s="16"/>
      <c r="K84" s="16"/>
      <c r="L84" s="16"/>
      <c r="M84" s="16"/>
      <c r="N84" s="16"/>
      <c r="O84" s="16"/>
      <c r="P84" s="16"/>
    </row>
    <row r="85" spans="1:16" x14ac:dyDescent="0.2">
      <c r="A85" s="78" t="s">
        <v>16</v>
      </c>
      <c r="B85" s="42"/>
      <c r="C85" s="85">
        <f>'Kops n'!C43</f>
        <v>0</v>
      </c>
      <c r="D85" s="42"/>
      <c r="E85" s="16"/>
      <c r="F85" s="16"/>
      <c r="G85" s="16"/>
      <c r="H85" s="1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83:H83"/>
    <mergeCell ref="C4:I4"/>
    <mergeCell ref="F12:K12"/>
    <mergeCell ref="A9:F9"/>
    <mergeCell ref="J9:M9"/>
    <mergeCell ref="D8:L8"/>
    <mergeCell ref="A74:K74"/>
    <mergeCell ref="C77:H77"/>
    <mergeCell ref="C78:H78"/>
    <mergeCell ref="A80:D80"/>
    <mergeCell ref="C82:H82"/>
  </mergeCells>
  <phoneticPr fontId="14" type="noConversion"/>
  <conditionalFormatting sqref="A9:F9">
    <cfRule type="containsText" dxfId="25" priority="83"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73">
    <cfRule type="cellIs" dxfId="24" priority="1" operator="equal">
      <formula>0</formula>
    </cfRule>
  </conditionalFormatting>
  <conditionalFormatting sqref="A74:K74">
    <cfRule type="containsText" dxfId="23" priority="88" operator="containsText" text="Tiešās izmaksas kopā, t. sk. darba devēja sociālais nodoklis __.__% ">
      <formula>NOT(ISERROR(SEARCH("Tiešās izmaksas kopā, t. sk. darba devēja sociālais nodoklis __.__% ",A74)))</formula>
    </cfRule>
  </conditionalFormatting>
  <conditionalFormatting sqref="C77:H77">
    <cfRule type="cellIs" dxfId="22" priority="96" operator="equal">
      <formula>0</formula>
    </cfRule>
  </conditionalFormatting>
  <conditionalFormatting sqref="C82:H82">
    <cfRule type="cellIs" dxfId="21" priority="97" operator="equal">
      <formula>0</formula>
    </cfRule>
  </conditionalFormatting>
  <conditionalFormatting sqref="C2:I2">
    <cfRule type="cellIs" dxfId="20" priority="82" operator="equal">
      <formula>0</formula>
    </cfRule>
  </conditionalFormatting>
  <conditionalFormatting sqref="C4:I4">
    <cfRule type="cellIs" dxfId="19" priority="94" operator="equal">
      <formula>0</formula>
    </cfRule>
  </conditionalFormatting>
  <conditionalFormatting sqref="D1">
    <cfRule type="cellIs" dxfId="18" priority="90" operator="equal">
      <formula>0</formula>
    </cfRule>
  </conditionalFormatting>
  <conditionalFormatting sqref="D5:L8">
    <cfRule type="cellIs" dxfId="17" priority="91" operator="equal">
      <formula>0</formula>
    </cfRule>
  </conditionalFormatting>
  <conditionalFormatting sqref="H14:H73">
    <cfRule type="cellIs" dxfId="16" priority="86" operator="equal">
      <formula>0</formula>
    </cfRule>
  </conditionalFormatting>
  <conditionalFormatting sqref="I14:J73">
    <cfRule type="cellIs" dxfId="15" priority="2" operator="equal">
      <formula>0</formula>
    </cfRule>
  </conditionalFormatting>
  <conditionalFormatting sqref="K14:P73">
    <cfRule type="cellIs" dxfId="14" priority="85" operator="equal">
      <formula>0</formula>
    </cfRule>
  </conditionalFormatting>
  <conditionalFormatting sqref="L74:P74">
    <cfRule type="cellIs" dxfId="13" priority="95" operator="equal">
      <formula>0</formula>
    </cfRule>
  </conditionalFormatting>
  <conditionalFormatting sqref="N9:O9">
    <cfRule type="cellIs" dxfId="12" priority="105" operator="equal">
      <formula>0</formula>
    </cfRule>
  </conditionalFormatting>
  <conditionalFormatting sqref="Q14:Q73">
    <cfRule type="cellIs" dxfId="11" priority="84" operator="equal">
      <formula>0</formula>
    </cfRule>
  </conditionalFormatting>
  <dataValidations count="1">
    <dataValidation type="list" allowBlank="1" showInputMessage="1" showErrorMessage="1" sqref="Q14:Q7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9" operator="containsText" id="{B195B4F8-6F29-4EFD-9DCC-5C741641B7DC}">
            <xm:f>NOT(ISERROR(SEARCH("Tāme sastādīta ____. gada ___. ______________",A80)))</xm:f>
            <xm:f>"Tāme sastādīta ____. gada ___. ______________"</xm:f>
            <x14:dxf>
              <font>
                <color auto="1"/>
              </font>
              <fill>
                <patternFill>
                  <bgColor rgb="FFC6EFCE"/>
                </patternFill>
              </fill>
            </x14:dxf>
          </x14:cfRule>
          <xm:sqref>A80</xm:sqref>
        </x14:conditionalFormatting>
        <x14:conditionalFormatting xmlns:xm="http://schemas.microsoft.com/office/excel/2006/main">
          <x14:cfRule type="containsText" priority="98" operator="containsText" id="{E522233B-B020-4488-9289-B28CB884EB33}">
            <xm:f>NOT(ISERROR(SEARCH("Sertifikāta Nr. _________________________________",A85)))</xm:f>
            <xm:f>"Sertifikāta Nr. _________________________________"</xm:f>
            <x14:dxf>
              <font>
                <color auto="1"/>
              </font>
              <fill>
                <patternFill>
                  <bgColor rgb="FFC6EFCE"/>
                </patternFill>
              </fill>
            </x14:dxf>
          </x14:cfRule>
          <xm:sqref>A85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1:I76"/>
  <sheetViews>
    <sheetView workbookViewId="0">
      <selection activeCell="L35" sqref="L35"/>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62" width="9.109375" style="1" customWidth="1"/>
    <col min="163" max="163" width="3.6640625" style="1"/>
    <col min="164" max="164" width="4.5546875" style="1" customWidth="1"/>
    <col min="165" max="165" width="5.88671875" style="1" customWidth="1"/>
    <col min="166" max="166" width="36" style="1" customWidth="1"/>
    <col min="167" max="167" width="9.6640625" style="1" customWidth="1"/>
    <col min="168" max="168" width="11.88671875" style="1" customWidth="1"/>
    <col min="169" max="169" width="9" style="1" customWidth="1"/>
    <col min="170" max="170" width="9.6640625" style="1" customWidth="1"/>
    <col min="171" max="171" width="9.33203125" style="1" customWidth="1"/>
    <col min="172" max="172" width="8.6640625" style="1" customWidth="1"/>
    <col min="173" max="173" width="6.88671875" style="1" customWidth="1"/>
    <col min="174" max="418" width="9.109375" style="1" customWidth="1"/>
    <col min="419" max="419" width="3.6640625" style="1"/>
    <col min="420" max="420" width="4.5546875" style="1" customWidth="1"/>
    <col min="421" max="421" width="5.88671875" style="1" customWidth="1"/>
    <col min="422" max="422" width="36" style="1" customWidth="1"/>
    <col min="423" max="423" width="9.6640625" style="1" customWidth="1"/>
    <col min="424" max="424" width="11.88671875" style="1" customWidth="1"/>
    <col min="425" max="425" width="9" style="1" customWidth="1"/>
    <col min="426" max="426" width="9.6640625" style="1" customWidth="1"/>
    <col min="427" max="427" width="9.33203125" style="1" customWidth="1"/>
    <col min="428" max="428" width="8.6640625" style="1" customWidth="1"/>
    <col min="429" max="429" width="6.88671875" style="1" customWidth="1"/>
    <col min="430" max="674" width="9.109375" style="1" customWidth="1"/>
    <col min="675" max="675" width="3.6640625" style="1"/>
    <col min="676" max="676" width="4.5546875" style="1" customWidth="1"/>
    <col min="677" max="677" width="5.88671875" style="1" customWidth="1"/>
    <col min="678" max="678" width="36" style="1" customWidth="1"/>
    <col min="679" max="679" width="9.6640625" style="1" customWidth="1"/>
    <col min="680" max="680" width="11.88671875" style="1" customWidth="1"/>
    <col min="681" max="681" width="9" style="1" customWidth="1"/>
    <col min="682" max="682" width="9.6640625" style="1" customWidth="1"/>
    <col min="683" max="683" width="9.33203125" style="1" customWidth="1"/>
    <col min="684" max="684" width="8.6640625" style="1" customWidth="1"/>
    <col min="685" max="685" width="6.88671875" style="1" customWidth="1"/>
    <col min="686" max="930" width="9.109375" style="1" customWidth="1"/>
    <col min="931" max="931" width="3.6640625" style="1"/>
    <col min="932" max="932" width="4.5546875" style="1" customWidth="1"/>
    <col min="933" max="933" width="5.88671875" style="1" customWidth="1"/>
    <col min="934" max="934" width="36" style="1" customWidth="1"/>
    <col min="935" max="935" width="9.6640625" style="1" customWidth="1"/>
    <col min="936" max="936" width="11.88671875" style="1" customWidth="1"/>
    <col min="937" max="937" width="9" style="1" customWidth="1"/>
    <col min="938" max="938" width="9.6640625" style="1" customWidth="1"/>
    <col min="939" max="939" width="9.33203125" style="1" customWidth="1"/>
    <col min="940" max="940" width="8.6640625" style="1" customWidth="1"/>
    <col min="941" max="941" width="6.88671875" style="1" customWidth="1"/>
    <col min="942" max="1186" width="9.109375" style="1" customWidth="1"/>
    <col min="1187" max="1187" width="3.6640625" style="1"/>
    <col min="1188" max="1188" width="4.5546875" style="1" customWidth="1"/>
    <col min="1189" max="1189" width="5.88671875" style="1" customWidth="1"/>
    <col min="1190" max="1190" width="36" style="1" customWidth="1"/>
    <col min="1191" max="1191" width="9.6640625" style="1" customWidth="1"/>
    <col min="1192" max="1192" width="11.88671875" style="1" customWidth="1"/>
    <col min="1193" max="1193" width="9" style="1" customWidth="1"/>
    <col min="1194" max="1194" width="9.6640625" style="1" customWidth="1"/>
    <col min="1195" max="1195" width="9.33203125" style="1" customWidth="1"/>
    <col min="1196" max="1196" width="8.6640625" style="1" customWidth="1"/>
    <col min="1197" max="1197" width="6.88671875" style="1" customWidth="1"/>
    <col min="1198" max="1442" width="9.109375" style="1" customWidth="1"/>
    <col min="1443" max="1443" width="3.6640625" style="1"/>
    <col min="1444" max="1444" width="4.5546875" style="1" customWidth="1"/>
    <col min="1445" max="1445" width="5.88671875" style="1" customWidth="1"/>
    <col min="1446" max="1446" width="36" style="1" customWidth="1"/>
    <col min="1447" max="1447" width="9.6640625" style="1" customWidth="1"/>
    <col min="1448" max="1448" width="11.88671875" style="1" customWidth="1"/>
    <col min="1449" max="1449" width="9" style="1" customWidth="1"/>
    <col min="1450" max="1450" width="9.6640625" style="1" customWidth="1"/>
    <col min="1451" max="1451" width="9.33203125" style="1" customWidth="1"/>
    <col min="1452" max="1452" width="8.6640625" style="1" customWidth="1"/>
    <col min="1453" max="1453" width="6.88671875" style="1" customWidth="1"/>
    <col min="1454" max="1698" width="9.109375" style="1" customWidth="1"/>
    <col min="1699" max="1699" width="3.6640625" style="1"/>
    <col min="1700" max="1700" width="4.5546875" style="1" customWidth="1"/>
    <col min="1701" max="1701" width="5.88671875" style="1" customWidth="1"/>
    <col min="1702" max="1702" width="36" style="1" customWidth="1"/>
    <col min="1703" max="1703" width="9.6640625" style="1" customWidth="1"/>
    <col min="1704" max="1704" width="11.88671875" style="1" customWidth="1"/>
    <col min="1705" max="1705" width="9" style="1" customWidth="1"/>
    <col min="1706" max="1706" width="9.6640625" style="1" customWidth="1"/>
    <col min="1707" max="1707" width="9.33203125" style="1" customWidth="1"/>
    <col min="1708" max="1708" width="8.6640625" style="1" customWidth="1"/>
    <col min="1709" max="1709" width="6.88671875" style="1" customWidth="1"/>
    <col min="1710" max="1954" width="9.109375" style="1" customWidth="1"/>
    <col min="1955" max="1955" width="3.6640625" style="1"/>
    <col min="1956" max="1956" width="4.5546875" style="1" customWidth="1"/>
    <col min="1957" max="1957" width="5.88671875" style="1" customWidth="1"/>
    <col min="1958" max="1958" width="36" style="1" customWidth="1"/>
    <col min="1959" max="1959" width="9.6640625" style="1" customWidth="1"/>
    <col min="1960" max="1960" width="11.88671875" style="1" customWidth="1"/>
    <col min="1961" max="1961" width="9" style="1" customWidth="1"/>
    <col min="1962" max="1962" width="9.6640625" style="1" customWidth="1"/>
    <col min="1963" max="1963" width="9.33203125" style="1" customWidth="1"/>
    <col min="1964" max="1964" width="8.6640625" style="1" customWidth="1"/>
    <col min="1965" max="1965" width="6.88671875" style="1" customWidth="1"/>
    <col min="1966" max="2210" width="9.109375" style="1" customWidth="1"/>
    <col min="2211" max="2211" width="3.6640625" style="1"/>
    <col min="2212" max="2212" width="4.5546875" style="1" customWidth="1"/>
    <col min="2213" max="2213" width="5.88671875" style="1" customWidth="1"/>
    <col min="2214" max="2214" width="36" style="1" customWidth="1"/>
    <col min="2215" max="2215" width="9.6640625" style="1" customWidth="1"/>
    <col min="2216" max="2216" width="11.88671875" style="1" customWidth="1"/>
    <col min="2217" max="2217" width="9" style="1" customWidth="1"/>
    <col min="2218" max="2218" width="9.6640625" style="1" customWidth="1"/>
    <col min="2219" max="2219" width="9.33203125" style="1" customWidth="1"/>
    <col min="2220" max="2220" width="8.6640625" style="1" customWidth="1"/>
    <col min="2221" max="2221" width="6.88671875" style="1" customWidth="1"/>
    <col min="2222" max="2466" width="9.109375" style="1" customWidth="1"/>
    <col min="2467" max="2467" width="3.6640625" style="1"/>
    <col min="2468" max="2468" width="4.5546875" style="1" customWidth="1"/>
    <col min="2469" max="2469" width="5.88671875" style="1" customWidth="1"/>
    <col min="2470" max="2470" width="36" style="1" customWidth="1"/>
    <col min="2471" max="2471" width="9.6640625" style="1" customWidth="1"/>
    <col min="2472" max="2472" width="11.88671875" style="1" customWidth="1"/>
    <col min="2473" max="2473" width="9" style="1" customWidth="1"/>
    <col min="2474" max="2474" width="9.6640625" style="1" customWidth="1"/>
    <col min="2475" max="2475" width="9.33203125" style="1" customWidth="1"/>
    <col min="2476" max="2476" width="8.6640625" style="1" customWidth="1"/>
    <col min="2477" max="2477" width="6.88671875" style="1" customWidth="1"/>
    <col min="2478" max="2722" width="9.109375" style="1" customWidth="1"/>
    <col min="2723" max="2723" width="3.6640625" style="1"/>
    <col min="2724" max="2724" width="4.5546875" style="1" customWidth="1"/>
    <col min="2725" max="2725" width="5.88671875" style="1" customWidth="1"/>
    <col min="2726" max="2726" width="36" style="1" customWidth="1"/>
    <col min="2727" max="2727" width="9.6640625" style="1" customWidth="1"/>
    <col min="2728" max="2728" width="11.88671875" style="1" customWidth="1"/>
    <col min="2729" max="2729" width="9" style="1" customWidth="1"/>
    <col min="2730" max="2730" width="9.6640625" style="1" customWidth="1"/>
    <col min="2731" max="2731" width="9.33203125" style="1" customWidth="1"/>
    <col min="2732" max="2732" width="8.6640625" style="1" customWidth="1"/>
    <col min="2733" max="2733" width="6.88671875" style="1" customWidth="1"/>
    <col min="2734" max="2978" width="9.109375" style="1" customWidth="1"/>
    <col min="2979" max="2979" width="3.6640625" style="1"/>
    <col min="2980" max="2980" width="4.5546875" style="1" customWidth="1"/>
    <col min="2981" max="2981" width="5.88671875" style="1" customWidth="1"/>
    <col min="2982" max="2982" width="36" style="1" customWidth="1"/>
    <col min="2983" max="2983" width="9.6640625" style="1" customWidth="1"/>
    <col min="2984" max="2984" width="11.88671875" style="1" customWidth="1"/>
    <col min="2985" max="2985" width="9" style="1" customWidth="1"/>
    <col min="2986" max="2986" width="9.6640625" style="1" customWidth="1"/>
    <col min="2987" max="2987" width="9.33203125" style="1" customWidth="1"/>
    <col min="2988" max="2988" width="8.6640625" style="1" customWidth="1"/>
    <col min="2989" max="2989" width="6.88671875" style="1" customWidth="1"/>
    <col min="2990" max="3234" width="9.109375" style="1" customWidth="1"/>
    <col min="3235" max="3235" width="3.6640625" style="1"/>
    <col min="3236" max="3236" width="4.5546875" style="1" customWidth="1"/>
    <col min="3237" max="3237" width="5.88671875" style="1" customWidth="1"/>
    <col min="3238" max="3238" width="36" style="1" customWidth="1"/>
    <col min="3239" max="3239" width="9.6640625" style="1" customWidth="1"/>
    <col min="3240" max="3240" width="11.88671875" style="1" customWidth="1"/>
    <col min="3241" max="3241" width="9" style="1" customWidth="1"/>
    <col min="3242" max="3242" width="9.6640625" style="1" customWidth="1"/>
    <col min="3243" max="3243" width="9.33203125" style="1" customWidth="1"/>
    <col min="3244" max="3244" width="8.6640625" style="1" customWidth="1"/>
    <col min="3245" max="3245" width="6.88671875" style="1" customWidth="1"/>
    <col min="3246" max="3490" width="9.109375" style="1" customWidth="1"/>
    <col min="3491" max="3491" width="3.6640625" style="1"/>
    <col min="3492" max="3492" width="4.5546875" style="1" customWidth="1"/>
    <col min="3493" max="3493" width="5.88671875" style="1" customWidth="1"/>
    <col min="3494" max="3494" width="36" style="1" customWidth="1"/>
    <col min="3495" max="3495" width="9.6640625" style="1" customWidth="1"/>
    <col min="3496" max="3496" width="11.88671875" style="1" customWidth="1"/>
    <col min="3497" max="3497" width="9" style="1" customWidth="1"/>
    <col min="3498" max="3498" width="9.6640625" style="1" customWidth="1"/>
    <col min="3499" max="3499" width="9.33203125" style="1" customWidth="1"/>
    <col min="3500" max="3500" width="8.6640625" style="1" customWidth="1"/>
    <col min="3501" max="3501" width="6.88671875" style="1" customWidth="1"/>
    <col min="3502" max="3746" width="9.109375" style="1" customWidth="1"/>
    <col min="3747" max="3747" width="3.6640625" style="1"/>
    <col min="3748" max="3748" width="4.5546875" style="1" customWidth="1"/>
    <col min="3749" max="3749" width="5.88671875" style="1" customWidth="1"/>
    <col min="3750" max="3750" width="36" style="1" customWidth="1"/>
    <col min="3751" max="3751" width="9.6640625" style="1" customWidth="1"/>
    <col min="3752" max="3752" width="11.88671875" style="1" customWidth="1"/>
    <col min="3753" max="3753" width="9" style="1" customWidth="1"/>
    <col min="3754" max="3754" width="9.6640625" style="1" customWidth="1"/>
    <col min="3755" max="3755" width="9.33203125" style="1" customWidth="1"/>
    <col min="3756" max="3756" width="8.6640625" style="1" customWidth="1"/>
    <col min="3757" max="3757" width="6.88671875" style="1" customWidth="1"/>
    <col min="3758" max="4002" width="9.109375" style="1" customWidth="1"/>
    <col min="4003" max="4003" width="3.6640625" style="1"/>
    <col min="4004" max="4004" width="4.5546875" style="1" customWidth="1"/>
    <col min="4005" max="4005" width="5.88671875" style="1" customWidth="1"/>
    <col min="4006" max="4006" width="36" style="1" customWidth="1"/>
    <col min="4007" max="4007" width="9.6640625" style="1" customWidth="1"/>
    <col min="4008" max="4008" width="11.88671875" style="1" customWidth="1"/>
    <col min="4009" max="4009" width="9" style="1" customWidth="1"/>
    <col min="4010" max="4010" width="9.6640625" style="1" customWidth="1"/>
    <col min="4011" max="4011" width="9.33203125" style="1" customWidth="1"/>
    <col min="4012" max="4012" width="8.6640625" style="1" customWidth="1"/>
    <col min="4013" max="4013" width="6.88671875" style="1" customWidth="1"/>
    <col min="4014" max="4258" width="9.109375" style="1" customWidth="1"/>
    <col min="4259" max="4259" width="3.6640625" style="1"/>
    <col min="4260" max="4260" width="4.5546875" style="1" customWidth="1"/>
    <col min="4261" max="4261" width="5.88671875" style="1" customWidth="1"/>
    <col min="4262" max="4262" width="36" style="1" customWidth="1"/>
    <col min="4263" max="4263" width="9.6640625" style="1" customWidth="1"/>
    <col min="4264" max="4264" width="11.88671875" style="1" customWidth="1"/>
    <col min="4265" max="4265" width="9" style="1" customWidth="1"/>
    <col min="4266" max="4266" width="9.6640625" style="1" customWidth="1"/>
    <col min="4267" max="4267" width="9.33203125" style="1" customWidth="1"/>
    <col min="4268" max="4268" width="8.6640625" style="1" customWidth="1"/>
    <col min="4269" max="4269" width="6.88671875" style="1" customWidth="1"/>
    <col min="4270" max="4514" width="9.109375" style="1" customWidth="1"/>
    <col min="4515" max="4515" width="3.6640625" style="1"/>
    <col min="4516" max="4516" width="4.5546875" style="1" customWidth="1"/>
    <col min="4517" max="4517" width="5.88671875" style="1" customWidth="1"/>
    <col min="4518" max="4518" width="36" style="1" customWidth="1"/>
    <col min="4519" max="4519" width="9.6640625" style="1" customWidth="1"/>
    <col min="4520" max="4520" width="11.88671875" style="1" customWidth="1"/>
    <col min="4521" max="4521" width="9" style="1" customWidth="1"/>
    <col min="4522" max="4522" width="9.6640625" style="1" customWidth="1"/>
    <col min="4523" max="4523" width="9.33203125" style="1" customWidth="1"/>
    <col min="4524" max="4524" width="8.6640625" style="1" customWidth="1"/>
    <col min="4525" max="4525" width="6.88671875" style="1" customWidth="1"/>
    <col min="4526" max="4770" width="9.109375" style="1" customWidth="1"/>
    <col min="4771" max="4771" width="3.6640625" style="1"/>
    <col min="4772" max="4772" width="4.5546875" style="1" customWidth="1"/>
    <col min="4773" max="4773" width="5.88671875" style="1" customWidth="1"/>
    <col min="4774" max="4774" width="36" style="1" customWidth="1"/>
    <col min="4775" max="4775" width="9.6640625" style="1" customWidth="1"/>
    <col min="4776" max="4776" width="11.88671875" style="1" customWidth="1"/>
    <col min="4777" max="4777" width="9" style="1" customWidth="1"/>
    <col min="4778" max="4778" width="9.6640625" style="1" customWidth="1"/>
    <col min="4779" max="4779" width="9.33203125" style="1" customWidth="1"/>
    <col min="4780" max="4780" width="8.6640625" style="1" customWidth="1"/>
    <col min="4781" max="4781" width="6.88671875" style="1" customWidth="1"/>
    <col min="4782" max="5026" width="9.109375" style="1" customWidth="1"/>
    <col min="5027" max="5027" width="3.6640625" style="1"/>
    <col min="5028" max="5028" width="4.5546875" style="1" customWidth="1"/>
    <col min="5029" max="5029" width="5.88671875" style="1" customWidth="1"/>
    <col min="5030" max="5030" width="36" style="1" customWidth="1"/>
    <col min="5031" max="5031" width="9.6640625" style="1" customWidth="1"/>
    <col min="5032" max="5032" width="11.88671875" style="1" customWidth="1"/>
    <col min="5033" max="5033" width="9" style="1" customWidth="1"/>
    <col min="5034" max="5034" width="9.6640625" style="1" customWidth="1"/>
    <col min="5035" max="5035" width="9.33203125" style="1" customWidth="1"/>
    <col min="5036" max="5036" width="8.6640625" style="1" customWidth="1"/>
    <col min="5037" max="5037" width="6.88671875" style="1" customWidth="1"/>
    <col min="5038" max="5282" width="9.109375" style="1" customWidth="1"/>
    <col min="5283" max="5283" width="3.6640625" style="1"/>
    <col min="5284" max="5284" width="4.5546875" style="1" customWidth="1"/>
    <col min="5285" max="5285" width="5.88671875" style="1" customWidth="1"/>
    <col min="5286" max="5286" width="36" style="1" customWidth="1"/>
    <col min="5287" max="5287" width="9.6640625" style="1" customWidth="1"/>
    <col min="5288" max="5288" width="11.88671875" style="1" customWidth="1"/>
    <col min="5289" max="5289" width="9" style="1" customWidth="1"/>
    <col min="5290" max="5290" width="9.6640625" style="1" customWidth="1"/>
    <col min="5291" max="5291" width="9.33203125" style="1" customWidth="1"/>
    <col min="5292" max="5292" width="8.6640625" style="1" customWidth="1"/>
    <col min="5293" max="5293" width="6.88671875" style="1" customWidth="1"/>
    <col min="5294" max="5538" width="9.109375" style="1" customWidth="1"/>
    <col min="5539" max="5539" width="3.6640625" style="1"/>
    <col min="5540" max="5540" width="4.5546875" style="1" customWidth="1"/>
    <col min="5541" max="5541" width="5.88671875" style="1" customWidth="1"/>
    <col min="5542" max="5542" width="36" style="1" customWidth="1"/>
    <col min="5543" max="5543" width="9.6640625" style="1" customWidth="1"/>
    <col min="5544" max="5544" width="11.88671875" style="1" customWidth="1"/>
    <col min="5545" max="5545" width="9" style="1" customWidth="1"/>
    <col min="5546" max="5546" width="9.6640625" style="1" customWidth="1"/>
    <col min="5547" max="5547" width="9.33203125" style="1" customWidth="1"/>
    <col min="5548" max="5548" width="8.6640625" style="1" customWidth="1"/>
    <col min="5549" max="5549" width="6.88671875" style="1" customWidth="1"/>
    <col min="5550" max="5794" width="9.109375" style="1" customWidth="1"/>
    <col min="5795" max="5795" width="3.6640625" style="1"/>
    <col min="5796" max="5796" width="4.5546875" style="1" customWidth="1"/>
    <col min="5797" max="5797" width="5.88671875" style="1" customWidth="1"/>
    <col min="5798" max="5798" width="36" style="1" customWidth="1"/>
    <col min="5799" max="5799" width="9.6640625" style="1" customWidth="1"/>
    <col min="5800" max="5800" width="11.88671875" style="1" customWidth="1"/>
    <col min="5801" max="5801" width="9" style="1" customWidth="1"/>
    <col min="5802" max="5802" width="9.6640625" style="1" customWidth="1"/>
    <col min="5803" max="5803" width="9.33203125" style="1" customWidth="1"/>
    <col min="5804" max="5804" width="8.6640625" style="1" customWidth="1"/>
    <col min="5805" max="5805" width="6.88671875" style="1" customWidth="1"/>
    <col min="5806" max="6050" width="9.109375" style="1" customWidth="1"/>
    <col min="6051" max="6051" width="3.6640625" style="1"/>
    <col min="6052" max="6052" width="4.5546875" style="1" customWidth="1"/>
    <col min="6053" max="6053" width="5.88671875" style="1" customWidth="1"/>
    <col min="6054" max="6054" width="36" style="1" customWidth="1"/>
    <col min="6055" max="6055" width="9.6640625" style="1" customWidth="1"/>
    <col min="6056" max="6056" width="11.88671875" style="1" customWidth="1"/>
    <col min="6057" max="6057" width="9" style="1" customWidth="1"/>
    <col min="6058" max="6058" width="9.6640625" style="1" customWidth="1"/>
    <col min="6059" max="6059" width="9.33203125" style="1" customWidth="1"/>
    <col min="6060" max="6060" width="8.6640625" style="1" customWidth="1"/>
    <col min="6061" max="6061" width="6.88671875" style="1" customWidth="1"/>
    <col min="6062" max="6306" width="9.109375" style="1" customWidth="1"/>
    <col min="6307" max="6307" width="3.6640625" style="1"/>
    <col min="6308" max="6308" width="4.5546875" style="1" customWidth="1"/>
    <col min="6309" max="6309" width="5.88671875" style="1" customWidth="1"/>
    <col min="6310" max="6310" width="36" style="1" customWidth="1"/>
    <col min="6311" max="6311" width="9.6640625" style="1" customWidth="1"/>
    <col min="6312" max="6312" width="11.88671875" style="1" customWidth="1"/>
    <col min="6313" max="6313" width="9" style="1" customWidth="1"/>
    <col min="6314" max="6314" width="9.6640625" style="1" customWidth="1"/>
    <col min="6315" max="6315" width="9.33203125" style="1" customWidth="1"/>
    <col min="6316" max="6316" width="8.6640625" style="1" customWidth="1"/>
    <col min="6317" max="6317" width="6.88671875" style="1" customWidth="1"/>
    <col min="6318" max="6562" width="9.109375" style="1" customWidth="1"/>
    <col min="6563" max="6563" width="3.6640625" style="1"/>
    <col min="6564" max="6564" width="4.5546875" style="1" customWidth="1"/>
    <col min="6565" max="6565" width="5.88671875" style="1" customWidth="1"/>
    <col min="6566" max="6566" width="36" style="1" customWidth="1"/>
    <col min="6567" max="6567" width="9.6640625" style="1" customWidth="1"/>
    <col min="6568" max="6568" width="11.88671875" style="1" customWidth="1"/>
    <col min="6569" max="6569" width="9" style="1" customWidth="1"/>
    <col min="6570" max="6570" width="9.6640625" style="1" customWidth="1"/>
    <col min="6571" max="6571" width="9.33203125" style="1" customWidth="1"/>
    <col min="6572" max="6572" width="8.6640625" style="1" customWidth="1"/>
    <col min="6573" max="6573" width="6.88671875" style="1" customWidth="1"/>
    <col min="6574" max="6818" width="9.109375" style="1" customWidth="1"/>
    <col min="6819" max="6819" width="3.6640625" style="1"/>
    <col min="6820" max="6820" width="4.5546875" style="1" customWidth="1"/>
    <col min="6821" max="6821" width="5.88671875" style="1" customWidth="1"/>
    <col min="6822" max="6822" width="36" style="1" customWidth="1"/>
    <col min="6823" max="6823" width="9.6640625" style="1" customWidth="1"/>
    <col min="6824" max="6824" width="11.88671875" style="1" customWidth="1"/>
    <col min="6825" max="6825" width="9" style="1" customWidth="1"/>
    <col min="6826" max="6826" width="9.6640625" style="1" customWidth="1"/>
    <col min="6827" max="6827" width="9.33203125" style="1" customWidth="1"/>
    <col min="6828" max="6828" width="8.6640625" style="1" customWidth="1"/>
    <col min="6829" max="6829" width="6.88671875" style="1" customWidth="1"/>
    <col min="6830" max="7074" width="9.109375" style="1" customWidth="1"/>
    <col min="7075" max="7075" width="3.6640625" style="1"/>
    <col min="7076" max="7076" width="4.5546875" style="1" customWidth="1"/>
    <col min="7077" max="7077" width="5.88671875" style="1" customWidth="1"/>
    <col min="7078" max="7078" width="36" style="1" customWidth="1"/>
    <col min="7079" max="7079" width="9.6640625" style="1" customWidth="1"/>
    <col min="7080" max="7080" width="11.88671875" style="1" customWidth="1"/>
    <col min="7081" max="7081" width="9" style="1" customWidth="1"/>
    <col min="7082" max="7082" width="9.6640625" style="1" customWidth="1"/>
    <col min="7083" max="7083" width="9.33203125" style="1" customWidth="1"/>
    <col min="7084" max="7084" width="8.6640625" style="1" customWidth="1"/>
    <col min="7085" max="7085" width="6.88671875" style="1" customWidth="1"/>
    <col min="7086" max="7330" width="9.109375" style="1" customWidth="1"/>
    <col min="7331" max="7331" width="3.6640625" style="1"/>
    <col min="7332" max="7332" width="4.5546875" style="1" customWidth="1"/>
    <col min="7333" max="7333" width="5.88671875" style="1" customWidth="1"/>
    <col min="7334" max="7334" width="36" style="1" customWidth="1"/>
    <col min="7335" max="7335" width="9.6640625" style="1" customWidth="1"/>
    <col min="7336" max="7336" width="11.88671875" style="1" customWidth="1"/>
    <col min="7337" max="7337" width="9" style="1" customWidth="1"/>
    <col min="7338" max="7338" width="9.6640625" style="1" customWidth="1"/>
    <col min="7339" max="7339" width="9.33203125" style="1" customWidth="1"/>
    <col min="7340" max="7340" width="8.6640625" style="1" customWidth="1"/>
    <col min="7341" max="7341" width="6.88671875" style="1" customWidth="1"/>
    <col min="7342" max="7586" width="9.109375" style="1" customWidth="1"/>
    <col min="7587" max="7587" width="3.6640625" style="1"/>
    <col min="7588" max="7588" width="4.5546875" style="1" customWidth="1"/>
    <col min="7589" max="7589" width="5.88671875" style="1" customWidth="1"/>
    <col min="7590" max="7590" width="36" style="1" customWidth="1"/>
    <col min="7591" max="7591" width="9.6640625" style="1" customWidth="1"/>
    <col min="7592" max="7592" width="11.88671875" style="1" customWidth="1"/>
    <col min="7593" max="7593" width="9" style="1" customWidth="1"/>
    <col min="7594" max="7594" width="9.6640625" style="1" customWidth="1"/>
    <col min="7595" max="7595" width="9.33203125" style="1" customWidth="1"/>
    <col min="7596" max="7596" width="8.6640625" style="1" customWidth="1"/>
    <col min="7597" max="7597" width="6.88671875" style="1" customWidth="1"/>
    <col min="7598" max="7842" width="9.109375" style="1" customWidth="1"/>
    <col min="7843" max="7843" width="3.6640625" style="1"/>
    <col min="7844" max="7844" width="4.5546875" style="1" customWidth="1"/>
    <col min="7845" max="7845" width="5.88671875" style="1" customWidth="1"/>
    <col min="7846" max="7846" width="36" style="1" customWidth="1"/>
    <col min="7847" max="7847" width="9.6640625" style="1" customWidth="1"/>
    <col min="7848" max="7848" width="11.88671875" style="1" customWidth="1"/>
    <col min="7849" max="7849" width="9" style="1" customWidth="1"/>
    <col min="7850" max="7850" width="9.6640625" style="1" customWidth="1"/>
    <col min="7851" max="7851" width="9.33203125" style="1" customWidth="1"/>
    <col min="7852" max="7852" width="8.6640625" style="1" customWidth="1"/>
    <col min="7853" max="7853" width="6.88671875" style="1" customWidth="1"/>
    <col min="7854" max="8098" width="9.109375" style="1" customWidth="1"/>
    <col min="8099" max="8099" width="3.6640625" style="1"/>
    <col min="8100" max="8100" width="4.5546875" style="1" customWidth="1"/>
    <col min="8101" max="8101" width="5.88671875" style="1" customWidth="1"/>
    <col min="8102" max="8102" width="36" style="1" customWidth="1"/>
    <col min="8103" max="8103" width="9.6640625" style="1" customWidth="1"/>
    <col min="8104" max="8104" width="11.88671875" style="1" customWidth="1"/>
    <col min="8105" max="8105" width="9" style="1" customWidth="1"/>
    <col min="8106" max="8106" width="9.6640625" style="1" customWidth="1"/>
    <col min="8107" max="8107" width="9.33203125" style="1" customWidth="1"/>
    <col min="8108" max="8108" width="8.6640625" style="1" customWidth="1"/>
    <col min="8109" max="8109" width="6.88671875" style="1" customWidth="1"/>
    <col min="8110" max="8354" width="9.109375" style="1" customWidth="1"/>
    <col min="8355" max="8355" width="3.6640625" style="1"/>
    <col min="8356" max="8356" width="4.5546875" style="1" customWidth="1"/>
    <col min="8357" max="8357" width="5.88671875" style="1" customWidth="1"/>
    <col min="8358" max="8358" width="36" style="1" customWidth="1"/>
    <col min="8359" max="8359" width="9.6640625" style="1" customWidth="1"/>
    <col min="8360" max="8360" width="11.88671875" style="1" customWidth="1"/>
    <col min="8361" max="8361" width="9" style="1" customWidth="1"/>
    <col min="8362" max="8362" width="9.6640625" style="1" customWidth="1"/>
    <col min="8363" max="8363" width="9.33203125" style="1" customWidth="1"/>
    <col min="8364" max="8364" width="8.6640625" style="1" customWidth="1"/>
    <col min="8365" max="8365" width="6.88671875" style="1" customWidth="1"/>
    <col min="8366" max="8610" width="9.109375" style="1" customWidth="1"/>
    <col min="8611" max="8611" width="3.6640625" style="1"/>
    <col min="8612" max="8612" width="4.5546875" style="1" customWidth="1"/>
    <col min="8613" max="8613" width="5.88671875" style="1" customWidth="1"/>
    <col min="8614" max="8614" width="36" style="1" customWidth="1"/>
    <col min="8615" max="8615" width="9.6640625" style="1" customWidth="1"/>
    <col min="8616" max="8616" width="11.88671875" style="1" customWidth="1"/>
    <col min="8617" max="8617" width="9" style="1" customWidth="1"/>
    <col min="8618" max="8618" width="9.6640625" style="1" customWidth="1"/>
    <col min="8619" max="8619" width="9.33203125" style="1" customWidth="1"/>
    <col min="8620" max="8620" width="8.6640625" style="1" customWidth="1"/>
    <col min="8621" max="8621" width="6.88671875" style="1" customWidth="1"/>
    <col min="8622" max="8866" width="9.109375" style="1" customWidth="1"/>
    <col min="8867" max="8867" width="3.6640625" style="1"/>
    <col min="8868" max="8868" width="4.5546875" style="1" customWidth="1"/>
    <col min="8869" max="8869" width="5.88671875" style="1" customWidth="1"/>
    <col min="8870" max="8870" width="36" style="1" customWidth="1"/>
    <col min="8871" max="8871" width="9.6640625" style="1" customWidth="1"/>
    <col min="8872" max="8872" width="11.88671875" style="1" customWidth="1"/>
    <col min="8873" max="8873" width="9" style="1" customWidth="1"/>
    <col min="8874" max="8874" width="9.6640625" style="1" customWidth="1"/>
    <col min="8875" max="8875" width="9.33203125" style="1" customWidth="1"/>
    <col min="8876" max="8876" width="8.6640625" style="1" customWidth="1"/>
    <col min="8877" max="8877" width="6.88671875" style="1" customWidth="1"/>
    <col min="8878" max="9122" width="9.109375" style="1" customWidth="1"/>
    <col min="9123" max="9123" width="3.6640625" style="1"/>
    <col min="9124" max="9124" width="4.5546875" style="1" customWidth="1"/>
    <col min="9125" max="9125" width="5.88671875" style="1" customWidth="1"/>
    <col min="9126" max="9126" width="36" style="1" customWidth="1"/>
    <col min="9127" max="9127" width="9.6640625" style="1" customWidth="1"/>
    <col min="9128" max="9128" width="11.88671875" style="1" customWidth="1"/>
    <col min="9129" max="9129" width="9" style="1" customWidth="1"/>
    <col min="9130" max="9130" width="9.6640625" style="1" customWidth="1"/>
    <col min="9131" max="9131" width="9.33203125" style="1" customWidth="1"/>
    <col min="9132" max="9132" width="8.6640625" style="1" customWidth="1"/>
    <col min="9133" max="9133" width="6.88671875" style="1" customWidth="1"/>
    <col min="9134" max="9378" width="9.109375" style="1" customWidth="1"/>
    <col min="9379" max="9379" width="3.6640625" style="1"/>
    <col min="9380" max="9380" width="4.5546875" style="1" customWidth="1"/>
    <col min="9381" max="9381" width="5.88671875" style="1" customWidth="1"/>
    <col min="9382" max="9382" width="36" style="1" customWidth="1"/>
    <col min="9383" max="9383" width="9.6640625" style="1" customWidth="1"/>
    <col min="9384" max="9384" width="11.88671875" style="1" customWidth="1"/>
    <col min="9385" max="9385" width="9" style="1" customWidth="1"/>
    <col min="9386" max="9386" width="9.6640625" style="1" customWidth="1"/>
    <col min="9387" max="9387" width="9.33203125" style="1" customWidth="1"/>
    <col min="9388" max="9388" width="8.6640625" style="1" customWidth="1"/>
    <col min="9389" max="9389" width="6.88671875" style="1" customWidth="1"/>
    <col min="9390" max="9634" width="9.109375" style="1" customWidth="1"/>
    <col min="9635" max="9635" width="3.6640625" style="1"/>
    <col min="9636" max="9636" width="4.5546875" style="1" customWidth="1"/>
    <col min="9637" max="9637" width="5.88671875" style="1" customWidth="1"/>
    <col min="9638" max="9638" width="36" style="1" customWidth="1"/>
    <col min="9639" max="9639" width="9.6640625" style="1" customWidth="1"/>
    <col min="9640" max="9640" width="11.88671875" style="1" customWidth="1"/>
    <col min="9641" max="9641" width="9" style="1" customWidth="1"/>
    <col min="9642" max="9642" width="9.6640625" style="1" customWidth="1"/>
    <col min="9643" max="9643" width="9.33203125" style="1" customWidth="1"/>
    <col min="9644" max="9644" width="8.6640625" style="1" customWidth="1"/>
    <col min="9645" max="9645" width="6.88671875" style="1" customWidth="1"/>
    <col min="9646" max="9890" width="9.109375" style="1" customWidth="1"/>
    <col min="9891" max="9891" width="3.6640625" style="1"/>
    <col min="9892" max="9892" width="4.5546875" style="1" customWidth="1"/>
    <col min="9893" max="9893" width="5.88671875" style="1" customWidth="1"/>
    <col min="9894" max="9894" width="36" style="1" customWidth="1"/>
    <col min="9895" max="9895" width="9.6640625" style="1" customWidth="1"/>
    <col min="9896" max="9896" width="11.88671875" style="1" customWidth="1"/>
    <col min="9897" max="9897" width="9" style="1" customWidth="1"/>
    <col min="9898" max="9898" width="9.6640625" style="1" customWidth="1"/>
    <col min="9899" max="9899" width="9.33203125" style="1" customWidth="1"/>
    <col min="9900" max="9900" width="8.6640625" style="1" customWidth="1"/>
    <col min="9901" max="9901" width="6.88671875" style="1" customWidth="1"/>
    <col min="9902" max="10146" width="9.109375" style="1" customWidth="1"/>
    <col min="10147" max="10147" width="3.6640625" style="1"/>
    <col min="10148" max="10148" width="4.5546875" style="1" customWidth="1"/>
    <col min="10149" max="10149" width="5.88671875" style="1" customWidth="1"/>
    <col min="10150" max="10150" width="36" style="1" customWidth="1"/>
    <col min="10151" max="10151" width="9.6640625" style="1" customWidth="1"/>
    <col min="10152" max="10152" width="11.88671875" style="1" customWidth="1"/>
    <col min="10153" max="10153" width="9" style="1" customWidth="1"/>
    <col min="10154" max="10154" width="9.6640625" style="1" customWidth="1"/>
    <col min="10155" max="10155" width="9.33203125" style="1" customWidth="1"/>
    <col min="10156" max="10156" width="8.6640625" style="1" customWidth="1"/>
    <col min="10157" max="10157" width="6.88671875" style="1" customWidth="1"/>
    <col min="10158" max="10402" width="9.109375" style="1" customWidth="1"/>
    <col min="10403" max="10403" width="3.6640625" style="1"/>
    <col min="10404" max="10404" width="4.5546875" style="1" customWidth="1"/>
    <col min="10405" max="10405" width="5.88671875" style="1" customWidth="1"/>
    <col min="10406" max="10406" width="36" style="1" customWidth="1"/>
    <col min="10407" max="10407" width="9.6640625" style="1" customWidth="1"/>
    <col min="10408" max="10408" width="11.88671875" style="1" customWidth="1"/>
    <col min="10409" max="10409" width="9" style="1" customWidth="1"/>
    <col min="10410" max="10410" width="9.6640625" style="1" customWidth="1"/>
    <col min="10411" max="10411" width="9.33203125" style="1" customWidth="1"/>
    <col min="10412" max="10412" width="8.6640625" style="1" customWidth="1"/>
    <col min="10413" max="10413" width="6.88671875" style="1" customWidth="1"/>
    <col min="10414" max="10658" width="9.109375" style="1" customWidth="1"/>
    <col min="10659" max="10659" width="3.6640625" style="1"/>
    <col min="10660" max="10660" width="4.5546875" style="1" customWidth="1"/>
    <col min="10661" max="10661" width="5.88671875" style="1" customWidth="1"/>
    <col min="10662" max="10662" width="36" style="1" customWidth="1"/>
    <col min="10663" max="10663" width="9.6640625" style="1" customWidth="1"/>
    <col min="10664" max="10664" width="11.88671875" style="1" customWidth="1"/>
    <col min="10665" max="10665" width="9" style="1" customWidth="1"/>
    <col min="10666" max="10666" width="9.6640625" style="1" customWidth="1"/>
    <col min="10667" max="10667" width="9.33203125" style="1" customWidth="1"/>
    <col min="10668" max="10668" width="8.6640625" style="1" customWidth="1"/>
    <col min="10669" max="10669" width="6.88671875" style="1" customWidth="1"/>
    <col min="10670" max="10914" width="9.109375" style="1" customWidth="1"/>
    <col min="10915" max="10915" width="3.6640625" style="1"/>
    <col min="10916" max="10916" width="4.5546875" style="1" customWidth="1"/>
    <col min="10917" max="10917" width="5.88671875" style="1" customWidth="1"/>
    <col min="10918" max="10918" width="36" style="1" customWidth="1"/>
    <col min="10919" max="10919" width="9.6640625" style="1" customWidth="1"/>
    <col min="10920" max="10920" width="11.88671875" style="1" customWidth="1"/>
    <col min="10921" max="10921" width="9" style="1" customWidth="1"/>
    <col min="10922" max="10922" width="9.6640625" style="1" customWidth="1"/>
    <col min="10923" max="10923" width="9.33203125" style="1" customWidth="1"/>
    <col min="10924" max="10924" width="8.6640625" style="1" customWidth="1"/>
    <col min="10925" max="10925" width="6.88671875" style="1" customWidth="1"/>
    <col min="10926" max="11170" width="9.109375" style="1" customWidth="1"/>
    <col min="11171" max="11171" width="3.6640625" style="1"/>
    <col min="11172" max="11172" width="4.5546875" style="1" customWidth="1"/>
    <col min="11173" max="11173" width="5.88671875" style="1" customWidth="1"/>
    <col min="11174" max="11174" width="36" style="1" customWidth="1"/>
    <col min="11175" max="11175" width="9.6640625" style="1" customWidth="1"/>
    <col min="11176" max="11176" width="11.88671875" style="1" customWidth="1"/>
    <col min="11177" max="11177" width="9" style="1" customWidth="1"/>
    <col min="11178" max="11178" width="9.6640625" style="1" customWidth="1"/>
    <col min="11179" max="11179" width="9.33203125" style="1" customWidth="1"/>
    <col min="11180" max="11180" width="8.6640625" style="1" customWidth="1"/>
    <col min="11181" max="11181" width="6.88671875" style="1" customWidth="1"/>
    <col min="11182" max="11426" width="9.109375" style="1" customWidth="1"/>
    <col min="11427" max="11427" width="3.6640625" style="1"/>
    <col min="11428" max="11428" width="4.5546875" style="1" customWidth="1"/>
    <col min="11429" max="11429" width="5.88671875" style="1" customWidth="1"/>
    <col min="11430" max="11430" width="36" style="1" customWidth="1"/>
    <col min="11431" max="11431" width="9.6640625" style="1" customWidth="1"/>
    <col min="11432" max="11432" width="11.88671875" style="1" customWidth="1"/>
    <col min="11433" max="11433" width="9" style="1" customWidth="1"/>
    <col min="11434" max="11434" width="9.6640625" style="1" customWidth="1"/>
    <col min="11435" max="11435" width="9.33203125" style="1" customWidth="1"/>
    <col min="11436" max="11436" width="8.6640625" style="1" customWidth="1"/>
    <col min="11437" max="11437" width="6.88671875" style="1" customWidth="1"/>
    <col min="11438" max="11682" width="9.109375" style="1" customWidth="1"/>
    <col min="11683" max="11683" width="3.6640625" style="1"/>
    <col min="11684" max="11684" width="4.5546875" style="1" customWidth="1"/>
    <col min="11685" max="11685" width="5.88671875" style="1" customWidth="1"/>
    <col min="11686" max="11686" width="36" style="1" customWidth="1"/>
    <col min="11687" max="11687" width="9.6640625" style="1" customWidth="1"/>
    <col min="11688" max="11688" width="11.88671875" style="1" customWidth="1"/>
    <col min="11689" max="11689" width="9" style="1" customWidth="1"/>
    <col min="11690" max="11690" width="9.6640625" style="1" customWidth="1"/>
    <col min="11691" max="11691" width="9.33203125" style="1" customWidth="1"/>
    <col min="11692" max="11692" width="8.6640625" style="1" customWidth="1"/>
    <col min="11693" max="11693" width="6.88671875" style="1" customWidth="1"/>
    <col min="11694" max="11938" width="9.109375" style="1" customWidth="1"/>
    <col min="11939" max="11939" width="3.6640625" style="1"/>
    <col min="11940" max="11940" width="4.5546875" style="1" customWidth="1"/>
    <col min="11941" max="11941" width="5.88671875" style="1" customWidth="1"/>
    <col min="11942" max="11942" width="36" style="1" customWidth="1"/>
    <col min="11943" max="11943" width="9.6640625" style="1" customWidth="1"/>
    <col min="11944" max="11944" width="11.88671875" style="1" customWidth="1"/>
    <col min="11945" max="11945" width="9" style="1" customWidth="1"/>
    <col min="11946" max="11946" width="9.6640625" style="1" customWidth="1"/>
    <col min="11947" max="11947" width="9.33203125" style="1" customWidth="1"/>
    <col min="11948" max="11948" width="8.6640625" style="1" customWidth="1"/>
    <col min="11949" max="11949" width="6.88671875" style="1" customWidth="1"/>
    <col min="11950" max="12194" width="9.109375" style="1" customWidth="1"/>
    <col min="12195" max="12195" width="3.6640625" style="1"/>
    <col min="12196" max="12196" width="4.5546875" style="1" customWidth="1"/>
    <col min="12197" max="12197" width="5.88671875" style="1" customWidth="1"/>
    <col min="12198" max="12198" width="36" style="1" customWidth="1"/>
    <col min="12199" max="12199" width="9.6640625" style="1" customWidth="1"/>
    <col min="12200" max="12200" width="11.88671875" style="1" customWidth="1"/>
    <col min="12201" max="12201" width="9" style="1" customWidth="1"/>
    <col min="12202" max="12202" width="9.6640625" style="1" customWidth="1"/>
    <col min="12203" max="12203" width="9.33203125" style="1" customWidth="1"/>
    <col min="12204" max="12204" width="8.6640625" style="1" customWidth="1"/>
    <col min="12205" max="12205" width="6.88671875" style="1" customWidth="1"/>
    <col min="12206" max="12450" width="9.109375" style="1" customWidth="1"/>
    <col min="12451" max="12451" width="3.6640625" style="1"/>
    <col min="12452" max="12452" width="4.5546875" style="1" customWidth="1"/>
    <col min="12453" max="12453" width="5.88671875" style="1" customWidth="1"/>
    <col min="12454" max="12454" width="36" style="1" customWidth="1"/>
    <col min="12455" max="12455" width="9.6640625" style="1" customWidth="1"/>
    <col min="12456" max="12456" width="11.88671875" style="1" customWidth="1"/>
    <col min="12457" max="12457" width="9" style="1" customWidth="1"/>
    <col min="12458" max="12458" width="9.6640625" style="1" customWidth="1"/>
    <col min="12459" max="12459" width="9.33203125" style="1" customWidth="1"/>
    <col min="12460" max="12460" width="8.6640625" style="1" customWidth="1"/>
    <col min="12461" max="12461" width="6.88671875" style="1" customWidth="1"/>
    <col min="12462" max="12706" width="9.109375" style="1" customWidth="1"/>
    <col min="12707" max="12707" width="3.6640625" style="1"/>
    <col min="12708" max="12708" width="4.5546875" style="1" customWidth="1"/>
    <col min="12709" max="12709" width="5.88671875" style="1" customWidth="1"/>
    <col min="12710" max="12710" width="36" style="1" customWidth="1"/>
    <col min="12711" max="12711" width="9.6640625" style="1" customWidth="1"/>
    <col min="12712" max="12712" width="11.88671875" style="1" customWidth="1"/>
    <col min="12713" max="12713" width="9" style="1" customWidth="1"/>
    <col min="12714" max="12714" width="9.6640625" style="1" customWidth="1"/>
    <col min="12715" max="12715" width="9.33203125" style="1" customWidth="1"/>
    <col min="12716" max="12716" width="8.6640625" style="1" customWidth="1"/>
    <col min="12717" max="12717" width="6.88671875" style="1" customWidth="1"/>
    <col min="12718" max="12962" width="9.109375" style="1" customWidth="1"/>
    <col min="12963" max="12963" width="3.6640625" style="1"/>
    <col min="12964" max="12964" width="4.5546875" style="1" customWidth="1"/>
    <col min="12965" max="12965" width="5.88671875" style="1" customWidth="1"/>
    <col min="12966" max="12966" width="36" style="1" customWidth="1"/>
    <col min="12967" max="12967" width="9.6640625" style="1" customWidth="1"/>
    <col min="12968" max="12968" width="11.88671875" style="1" customWidth="1"/>
    <col min="12969" max="12969" width="9" style="1" customWidth="1"/>
    <col min="12970" max="12970" width="9.6640625" style="1" customWidth="1"/>
    <col min="12971" max="12971" width="9.33203125" style="1" customWidth="1"/>
    <col min="12972" max="12972" width="8.6640625" style="1" customWidth="1"/>
    <col min="12973" max="12973" width="6.88671875" style="1" customWidth="1"/>
    <col min="12974" max="13218" width="9.109375" style="1" customWidth="1"/>
    <col min="13219" max="13219" width="3.6640625" style="1"/>
    <col min="13220" max="13220" width="4.5546875" style="1" customWidth="1"/>
    <col min="13221" max="13221" width="5.88671875" style="1" customWidth="1"/>
    <col min="13222" max="13222" width="36" style="1" customWidth="1"/>
    <col min="13223" max="13223" width="9.6640625" style="1" customWidth="1"/>
    <col min="13224" max="13224" width="11.88671875" style="1" customWidth="1"/>
    <col min="13225" max="13225" width="9" style="1" customWidth="1"/>
    <col min="13226" max="13226" width="9.6640625" style="1" customWidth="1"/>
    <col min="13227" max="13227" width="9.33203125" style="1" customWidth="1"/>
    <col min="13228" max="13228" width="8.6640625" style="1" customWidth="1"/>
    <col min="13229" max="13229" width="6.88671875" style="1" customWidth="1"/>
    <col min="13230" max="13474" width="9.109375" style="1" customWidth="1"/>
    <col min="13475" max="13475" width="3.6640625" style="1"/>
    <col min="13476" max="13476" width="4.5546875" style="1" customWidth="1"/>
    <col min="13477" max="13477" width="5.88671875" style="1" customWidth="1"/>
    <col min="13478" max="13478" width="36" style="1" customWidth="1"/>
    <col min="13479" max="13479" width="9.6640625" style="1" customWidth="1"/>
    <col min="13480" max="13480" width="11.88671875" style="1" customWidth="1"/>
    <col min="13481" max="13481" width="9" style="1" customWidth="1"/>
    <col min="13482" max="13482" width="9.6640625" style="1" customWidth="1"/>
    <col min="13483" max="13483" width="9.33203125" style="1" customWidth="1"/>
    <col min="13484" max="13484" width="8.6640625" style="1" customWidth="1"/>
    <col min="13485" max="13485" width="6.88671875" style="1" customWidth="1"/>
    <col min="13486" max="13730" width="9.109375" style="1" customWidth="1"/>
    <col min="13731" max="13731" width="3.6640625" style="1"/>
    <col min="13732" max="13732" width="4.5546875" style="1" customWidth="1"/>
    <col min="13733" max="13733" width="5.88671875" style="1" customWidth="1"/>
    <col min="13734" max="13734" width="36" style="1" customWidth="1"/>
    <col min="13735" max="13735" width="9.6640625" style="1" customWidth="1"/>
    <col min="13736" max="13736" width="11.88671875" style="1" customWidth="1"/>
    <col min="13737" max="13737" width="9" style="1" customWidth="1"/>
    <col min="13738" max="13738" width="9.6640625" style="1" customWidth="1"/>
    <col min="13739" max="13739" width="9.33203125" style="1" customWidth="1"/>
    <col min="13740" max="13740" width="8.6640625" style="1" customWidth="1"/>
    <col min="13741" max="13741" width="6.88671875" style="1" customWidth="1"/>
    <col min="13742" max="13986" width="9.109375" style="1" customWidth="1"/>
    <col min="13987" max="13987" width="3.6640625" style="1"/>
    <col min="13988" max="13988" width="4.5546875" style="1" customWidth="1"/>
    <col min="13989" max="13989" width="5.88671875" style="1" customWidth="1"/>
    <col min="13990" max="13990" width="36" style="1" customWidth="1"/>
    <col min="13991" max="13991" width="9.6640625" style="1" customWidth="1"/>
    <col min="13992" max="13992" width="11.88671875" style="1" customWidth="1"/>
    <col min="13993" max="13993" width="9" style="1" customWidth="1"/>
    <col min="13994" max="13994" width="9.6640625" style="1" customWidth="1"/>
    <col min="13995" max="13995" width="9.33203125" style="1" customWidth="1"/>
    <col min="13996" max="13996" width="8.6640625" style="1" customWidth="1"/>
    <col min="13997" max="13997" width="6.88671875" style="1" customWidth="1"/>
    <col min="13998" max="14242" width="9.109375" style="1" customWidth="1"/>
    <col min="14243" max="14243" width="3.6640625" style="1"/>
    <col min="14244" max="14244" width="4.5546875" style="1" customWidth="1"/>
    <col min="14245" max="14245" width="5.88671875" style="1" customWidth="1"/>
    <col min="14246" max="14246" width="36" style="1" customWidth="1"/>
    <col min="14247" max="14247" width="9.6640625" style="1" customWidth="1"/>
    <col min="14248" max="14248" width="11.88671875" style="1" customWidth="1"/>
    <col min="14249" max="14249" width="9" style="1" customWidth="1"/>
    <col min="14250" max="14250" width="9.6640625" style="1" customWidth="1"/>
    <col min="14251" max="14251" width="9.33203125" style="1" customWidth="1"/>
    <col min="14252" max="14252" width="8.6640625" style="1" customWidth="1"/>
    <col min="14253" max="14253" width="6.88671875" style="1" customWidth="1"/>
    <col min="14254" max="14498" width="9.109375" style="1" customWidth="1"/>
    <col min="14499" max="14499" width="3.6640625" style="1"/>
    <col min="14500" max="14500" width="4.5546875" style="1" customWidth="1"/>
    <col min="14501" max="14501" width="5.88671875" style="1" customWidth="1"/>
    <col min="14502" max="14502" width="36" style="1" customWidth="1"/>
    <col min="14503" max="14503" width="9.6640625" style="1" customWidth="1"/>
    <col min="14504" max="14504" width="11.88671875" style="1" customWidth="1"/>
    <col min="14505" max="14505" width="9" style="1" customWidth="1"/>
    <col min="14506" max="14506" width="9.6640625" style="1" customWidth="1"/>
    <col min="14507" max="14507" width="9.33203125" style="1" customWidth="1"/>
    <col min="14508" max="14508" width="8.6640625" style="1" customWidth="1"/>
    <col min="14509" max="14509" width="6.88671875" style="1" customWidth="1"/>
    <col min="14510" max="14754" width="9.109375" style="1" customWidth="1"/>
    <col min="14755" max="14755" width="3.6640625" style="1"/>
    <col min="14756" max="14756" width="4.5546875" style="1" customWidth="1"/>
    <col min="14757" max="14757" width="5.88671875" style="1" customWidth="1"/>
    <col min="14758" max="14758" width="36" style="1" customWidth="1"/>
    <col min="14759" max="14759" width="9.6640625" style="1" customWidth="1"/>
    <col min="14760" max="14760" width="11.88671875" style="1" customWidth="1"/>
    <col min="14761" max="14761" width="9" style="1" customWidth="1"/>
    <col min="14762" max="14762" width="9.6640625" style="1" customWidth="1"/>
    <col min="14763" max="14763" width="9.33203125" style="1" customWidth="1"/>
    <col min="14764" max="14764" width="8.6640625" style="1" customWidth="1"/>
    <col min="14765" max="14765" width="6.88671875" style="1" customWidth="1"/>
    <col min="14766" max="15010" width="9.109375" style="1" customWidth="1"/>
    <col min="15011" max="15011" width="3.6640625" style="1"/>
    <col min="15012" max="15012" width="4.5546875" style="1" customWidth="1"/>
    <col min="15013" max="15013" width="5.88671875" style="1" customWidth="1"/>
    <col min="15014" max="15014" width="36" style="1" customWidth="1"/>
    <col min="15015" max="15015" width="9.6640625" style="1" customWidth="1"/>
    <col min="15016" max="15016" width="11.88671875" style="1" customWidth="1"/>
    <col min="15017" max="15017" width="9" style="1" customWidth="1"/>
    <col min="15018" max="15018" width="9.6640625" style="1" customWidth="1"/>
    <col min="15019" max="15019" width="9.33203125" style="1" customWidth="1"/>
    <col min="15020" max="15020" width="8.6640625" style="1" customWidth="1"/>
    <col min="15021" max="15021" width="6.88671875" style="1" customWidth="1"/>
    <col min="15022" max="15266" width="9.109375" style="1" customWidth="1"/>
    <col min="15267" max="15267" width="3.6640625" style="1"/>
    <col min="15268" max="15268" width="4.5546875" style="1" customWidth="1"/>
    <col min="15269" max="15269" width="5.88671875" style="1" customWidth="1"/>
    <col min="15270" max="15270" width="36" style="1" customWidth="1"/>
    <col min="15271" max="15271" width="9.6640625" style="1" customWidth="1"/>
    <col min="15272" max="15272" width="11.88671875" style="1" customWidth="1"/>
    <col min="15273" max="15273" width="9" style="1" customWidth="1"/>
    <col min="15274" max="15274" width="9.6640625" style="1" customWidth="1"/>
    <col min="15275" max="15275" width="9.33203125" style="1" customWidth="1"/>
    <col min="15276" max="15276" width="8.6640625" style="1" customWidth="1"/>
    <col min="15277" max="15277" width="6.88671875" style="1" customWidth="1"/>
    <col min="15278" max="15522" width="9.109375" style="1" customWidth="1"/>
    <col min="15523" max="15523" width="3.6640625" style="1"/>
    <col min="15524" max="15524" width="4.5546875" style="1" customWidth="1"/>
    <col min="15525" max="15525" width="5.88671875" style="1" customWidth="1"/>
    <col min="15526" max="15526" width="36" style="1" customWidth="1"/>
    <col min="15527" max="15527" width="9.6640625" style="1" customWidth="1"/>
    <col min="15528" max="15528" width="11.88671875" style="1" customWidth="1"/>
    <col min="15529" max="15529" width="9" style="1" customWidth="1"/>
    <col min="15530" max="15530" width="9.6640625" style="1" customWidth="1"/>
    <col min="15531" max="15531" width="9.33203125" style="1" customWidth="1"/>
    <col min="15532" max="15532" width="8.6640625" style="1" customWidth="1"/>
    <col min="15533" max="15533" width="6.88671875" style="1" customWidth="1"/>
    <col min="15534" max="15778" width="9.109375" style="1" customWidth="1"/>
    <col min="15779" max="15779" width="3.6640625" style="1"/>
    <col min="15780" max="15780" width="4.5546875" style="1" customWidth="1"/>
    <col min="15781" max="15781" width="5.88671875" style="1" customWidth="1"/>
    <col min="15782" max="15782" width="36" style="1" customWidth="1"/>
    <col min="15783" max="15783" width="9.6640625" style="1" customWidth="1"/>
    <col min="15784" max="15784" width="11.88671875" style="1" customWidth="1"/>
    <col min="15785" max="15785" width="9" style="1" customWidth="1"/>
    <col min="15786" max="15786" width="9.6640625" style="1" customWidth="1"/>
    <col min="15787" max="15787" width="9.33203125" style="1" customWidth="1"/>
    <col min="15788" max="15788" width="8.6640625" style="1" customWidth="1"/>
    <col min="15789" max="15789" width="6.88671875" style="1" customWidth="1"/>
    <col min="15790" max="16034" width="9.109375" style="1" customWidth="1"/>
    <col min="16035" max="16035" width="3.6640625" style="1"/>
    <col min="16036" max="16036" width="4.5546875" style="1" customWidth="1"/>
    <col min="16037" max="16037" width="5.88671875" style="1" customWidth="1"/>
    <col min="16038" max="16038" width="36" style="1" customWidth="1"/>
    <col min="16039" max="16039" width="9.6640625" style="1" customWidth="1"/>
    <col min="16040" max="16040" width="11.88671875" style="1" customWidth="1"/>
    <col min="16041" max="16041" width="9" style="1" customWidth="1"/>
    <col min="16042" max="16042" width="9.6640625" style="1" customWidth="1"/>
    <col min="16043" max="16043" width="9.33203125" style="1" customWidth="1"/>
    <col min="16044" max="16044" width="8.6640625" style="1" customWidth="1"/>
    <col min="16045" max="16045" width="6.88671875" style="1" customWidth="1"/>
    <col min="16046" max="16290" width="9.109375" style="1" customWidth="1"/>
    <col min="16291" max="16384" width="3.6640625" style="1"/>
  </cols>
  <sheetData>
    <row r="1" spans="1:9" x14ac:dyDescent="0.2">
      <c r="C1" s="4"/>
      <c r="G1" s="248"/>
      <c r="H1" s="248"/>
      <c r="I1" s="248"/>
    </row>
    <row r="2" spans="1:9" x14ac:dyDescent="0.2">
      <c r="A2" s="288" t="s">
        <v>20</v>
      </c>
      <c r="B2" s="288"/>
      <c r="C2" s="288"/>
      <c r="D2" s="288"/>
      <c r="E2" s="288"/>
      <c r="F2" s="288"/>
      <c r="G2" s="288"/>
      <c r="H2" s="288"/>
      <c r="I2" s="288"/>
    </row>
    <row r="3" spans="1:9" x14ac:dyDescent="0.2">
      <c r="A3" s="2"/>
      <c r="B3" s="2"/>
      <c r="C3" s="2"/>
      <c r="D3" s="2"/>
      <c r="E3" s="2"/>
      <c r="F3" s="2"/>
      <c r="G3" s="2"/>
      <c r="H3" s="2"/>
      <c r="I3" s="2"/>
    </row>
    <row r="4" spans="1:9" x14ac:dyDescent="0.2">
      <c r="A4" s="2"/>
      <c r="B4" s="2"/>
      <c r="C4" s="289" t="s">
        <v>21</v>
      </c>
      <c r="D4" s="289"/>
      <c r="E4" s="289"/>
      <c r="F4" s="289"/>
      <c r="G4" s="289"/>
      <c r="H4" s="289"/>
      <c r="I4" s="289"/>
    </row>
    <row r="5" spans="1:9" ht="11.25" customHeight="1" x14ac:dyDescent="0.2">
      <c r="A5" s="91"/>
      <c r="B5" s="91"/>
      <c r="C5" s="291" t="s">
        <v>63</v>
      </c>
      <c r="D5" s="291"/>
      <c r="E5" s="291"/>
      <c r="F5" s="291"/>
      <c r="G5" s="291"/>
      <c r="H5" s="291"/>
      <c r="I5" s="291"/>
    </row>
    <row r="6" spans="1:9" x14ac:dyDescent="0.2">
      <c r="A6" s="290" t="s">
        <v>22</v>
      </c>
      <c r="B6" s="290"/>
      <c r="C6" s="290"/>
      <c r="D6" s="256" t="str">
        <f>'Kopt a+c+n'!B13</f>
        <v>Daudzīvokļu dzīvojamā ēka</v>
      </c>
      <c r="E6" s="256"/>
      <c r="F6" s="256"/>
      <c r="G6" s="256"/>
      <c r="H6" s="256"/>
      <c r="I6" s="256"/>
    </row>
    <row r="7" spans="1:9" x14ac:dyDescent="0.2">
      <c r="A7" s="290" t="s">
        <v>6</v>
      </c>
      <c r="B7" s="290"/>
      <c r="C7" s="290"/>
      <c r="D7" s="257" t="str">
        <f>'Kopt a+c+n'!B14</f>
        <v>Daudzdzīvokļu dzīvojamās ēkas energoefektivitātes paaugstināšana</v>
      </c>
      <c r="E7" s="257"/>
      <c r="F7" s="257"/>
      <c r="G7" s="257"/>
      <c r="H7" s="257"/>
      <c r="I7" s="257"/>
    </row>
    <row r="8" spans="1:9" x14ac:dyDescent="0.2">
      <c r="A8" s="296" t="s">
        <v>23</v>
      </c>
      <c r="B8" s="296"/>
      <c r="C8" s="296"/>
      <c r="D8" s="257" t="str">
        <f>'Kopt a+c+n'!B15</f>
        <v>Kurzemes iela 3, Tukums, Tukuma novads, LV-3101</v>
      </c>
      <c r="E8" s="257"/>
      <c r="F8" s="257"/>
      <c r="G8" s="257"/>
      <c r="H8" s="257"/>
      <c r="I8" s="257"/>
    </row>
    <row r="9" spans="1:9" x14ac:dyDescent="0.2">
      <c r="A9" s="296" t="s">
        <v>24</v>
      </c>
      <c r="B9" s="296"/>
      <c r="C9" s="296"/>
      <c r="D9" s="258" t="str">
        <f>'Kopt a+c+n'!B16</f>
        <v>22062023/K-3</v>
      </c>
      <c r="E9" s="258"/>
      <c r="F9" s="258"/>
      <c r="G9" s="258"/>
      <c r="H9" s="258"/>
      <c r="I9" s="258"/>
    </row>
    <row r="10" spans="1:9" x14ac:dyDescent="0.2">
      <c r="C10" s="4" t="s">
        <v>25</v>
      </c>
      <c r="D10" s="297">
        <f>E53</f>
        <v>0</v>
      </c>
      <c r="E10" s="297"/>
      <c r="F10" s="54"/>
      <c r="G10" s="54"/>
      <c r="H10" s="54"/>
      <c r="I10" s="54"/>
    </row>
    <row r="11" spans="1:9" x14ac:dyDescent="0.2">
      <c r="C11" s="4" t="s">
        <v>26</v>
      </c>
      <c r="D11" s="298">
        <f>I49</f>
        <v>0</v>
      </c>
      <c r="E11" s="298"/>
      <c r="F11" s="54"/>
      <c r="G11" s="54"/>
      <c r="H11" s="54"/>
      <c r="I11" s="54"/>
    </row>
    <row r="12" spans="1:9" ht="10.8" thickBot="1" x14ac:dyDescent="0.25">
      <c r="F12" s="17"/>
      <c r="G12" s="17"/>
      <c r="H12" s="17"/>
      <c r="I12" s="17"/>
    </row>
    <row r="13" spans="1:9" x14ac:dyDescent="0.2">
      <c r="A13" s="301" t="s">
        <v>27</v>
      </c>
      <c r="B13" s="303" t="s">
        <v>28</v>
      </c>
      <c r="C13" s="305" t="s">
        <v>29</v>
      </c>
      <c r="D13" s="306"/>
      <c r="E13" s="299" t="s">
        <v>30</v>
      </c>
      <c r="F13" s="292" t="s">
        <v>31</v>
      </c>
      <c r="G13" s="293"/>
      <c r="H13" s="293"/>
      <c r="I13" s="294" t="s">
        <v>32</v>
      </c>
    </row>
    <row r="14" spans="1:9" ht="21" thickBot="1" x14ac:dyDescent="0.25">
      <c r="A14" s="302"/>
      <c r="B14" s="304"/>
      <c r="C14" s="307"/>
      <c r="D14" s="308"/>
      <c r="E14" s="300"/>
      <c r="F14" s="18" t="s">
        <v>33</v>
      </c>
      <c r="G14" s="19" t="s">
        <v>34</v>
      </c>
      <c r="H14" s="19" t="s">
        <v>35</v>
      </c>
      <c r="I14" s="295"/>
    </row>
    <row r="15" spans="1:9" x14ac:dyDescent="0.2">
      <c r="A15" s="50">
        <f>IF(E15=0,0,IF(COUNTBLANK(E15)=1,0,COUNTA($E$15:E15)))</f>
        <v>0</v>
      </c>
      <c r="B15" s="68">
        <f>'Kops a'!B15</f>
        <v>0</v>
      </c>
      <c r="C15" s="286" t="str">
        <f>'Kops a'!C15:D15</f>
        <v>Būvlaukuma sagatavošana</v>
      </c>
      <c r="D15" s="287"/>
      <c r="E15" s="121">
        <f>'Kops a'!E15</f>
        <v>0</v>
      </c>
      <c r="F15" s="122">
        <f>'Kops a'!F15</f>
        <v>0</v>
      </c>
      <c r="G15" s="117">
        <f>'Kops a'!G15</f>
        <v>0</v>
      </c>
      <c r="H15" s="117">
        <f>'Kops a'!H15</f>
        <v>0</v>
      </c>
      <c r="I15" s="45">
        <f>'Kops a'!I15</f>
        <v>0</v>
      </c>
    </row>
    <row r="16" spans="1:9" x14ac:dyDescent="0.2">
      <c r="A16" s="51">
        <f>IF(E16=0,0,IF(COUNTBLANK(E16)=1,0,COUNTA($E$15:E16)))</f>
        <v>0</v>
      </c>
      <c r="B16" s="67">
        <f>'Kops c'!B15</f>
        <v>0</v>
      </c>
      <c r="C16" s="284" t="str">
        <f>'Kops c'!C15:D15</f>
        <v>Būvlaukuma sagatavošana</v>
      </c>
      <c r="D16" s="285"/>
      <c r="E16" s="123">
        <f>'Kops c'!E15</f>
        <v>0</v>
      </c>
      <c r="F16" s="124">
        <f>'Kops c'!F15</f>
        <v>0</v>
      </c>
      <c r="G16" s="119">
        <f>'Kops c'!G15</f>
        <v>0</v>
      </c>
      <c r="H16" s="119">
        <f>'Kops c'!H15</f>
        <v>0</v>
      </c>
      <c r="I16" s="46">
        <f>'Kops c'!I15</f>
        <v>0</v>
      </c>
    </row>
    <row r="17" spans="1:9" x14ac:dyDescent="0.2">
      <c r="A17" s="51">
        <f>IF(E17=0,0,IF(COUNTBLANK(E17)=1,0,COUNTA($E$15:E17)))</f>
        <v>0</v>
      </c>
      <c r="B17" s="67">
        <f>'Kops n'!B15</f>
        <v>0</v>
      </c>
      <c r="C17" s="284" t="str">
        <f>'Kops n'!C15:D15</f>
        <v>Būvlaukuma sagatavošana</v>
      </c>
      <c r="D17" s="285"/>
      <c r="E17" s="123">
        <f>'Kops n'!E15</f>
        <v>0</v>
      </c>
      <c r="F17" s="124">
        <f>'Kops n'!F15</f>
        <v>0</v>
      </c>
      <c r="G17" s="119">
        <f>'Kops n'!G15</f>
        <v>0</v>
      </c>
      <c r="H17" s="119">
        <f>'Kops n'!H15</f>
        <v>0</v>
      </c>
      <c r="I17" s="46">
        <f>'Kops n'!I15</f>
        <v>0</v>
      </c>
    </row>
    <row r="18" spans="1:9" x14ac:dyDescent="0.2">
      <c r="A18" s="51">
        <f>IF(E18=0,0,IF(COUNTBLANK(E18)=1,0,COUNTA($E$15:E18)))</f>
        <v>0</v>
      </c>
      <c r="B18" s="67">
        <f>'Kops a'!B16</f>
        <v>0</v>
      </c>
      <c r="C18" s="279" t="str">
        <f>'Kops a'!C16:D16</f>
        <v>Demontāžas darbi</v>
      </c>
      <c r="D18" s="280"/>
      <c r="E18" s="123">
        <f>'Kops a'!E16</f>
        <v>0</v>
      </c>
      <c r="F18" s="124">
        <f>'Kops a'!F16</f>
        <v>0</v>
      </c>
      <c r="G18" s="119">
        <f>'Kops a'!G16</f>
        <v>0</v>
      </c>
      <c r="H18" s="119">
        <f>'Kops a'!H16</f>
        <v>0</v>
      </c>
      <c r="I18" s="46">
        <f>'Kops a'!I16</f>
        <v>0</v>
      </c>
    </row>
    <row r="19" spans="1:9" ht="11.25" customHeight="1" x14ac:dyDescent="0.2">
      <c r="A19" s="51">
        <f>IF(E19=0,0,IF(COUNTBLANK(E19)=1,0,COUNTA($E$15:E19)))</f>
        <v>0</v>
      </c>
      <c r="B19" s="67">
        <f>'Kops c'!B16</f>
        <v>0</v>
      </c>
      <c r="C19" s="279" t="str">
        <f>'Kops c'!C16:D16</f>
        <v>Demontāžas darbi</v>
      </c>
      <c r="D19" s="280"/>
      <c r="E19" s="123">
        <f>'Kops c'!E16</f>
        <v>0</v>
      </c>
      <c r="F19" s="124">
        <f>'Kops c'!F16</f>
        <v>0</v>
      </c>
      <c r="G19" s="119">
        <f>'Kops c'!G16</f>
        <v>0</v>
      </c>
      <c r="H19" s="119">
        <f>'Kops c'!H16</f>
        <v>0</v>
      </c>
      <c r="I19" s="46">
        <f>'Kops c'!I16</f>
        <v>0</v>
      </c>
    </row>
    <row r="20" spans="1:9" ht="11.25" customHeight="1" x14ac:dyDescent="0.2">
      <c r="A20" s="51">
        <f>IF(E20=0,0,IF(COUNTBLANK(E20)=1,0,COUNTA($E$15:E20)))</f>
        <v>0</v>
      </c>
      <c r="B20" s="67">
        <f>'Kops n'!B16</f>
        <v>0</v>
      </c>
      <c r="C20" s="279" t="str">
        <f>'Kops n'!C16:D16</f>
        <v>Demontāžas darbi</v>
      </c>
      <c r="D20" s="280"/>
      <c r="E20" s="123">
        <f>'Kops n'!E16</f>
        <v>0</v>
      </c>
      <c r="F20" s="124">
        <f>'Kops n'!F16</f>
        <v>0</v>
      </c>
      <c r="G20" s="119">
        <f>'Kops n'!G16</f>
        <v>0</v>
      </c>
      <c r="H20" s="119">
        <f>'Kops n'!H16</f>
        <v>0</v>
      </c>
      <c r="I20" s="46">
        <f>'Kops n'!I16</f>
        <v>0</v>
      </c>
    </row>
    <row r="21" spans="1:9" x14ac:dyDescent="0.2">
      <c r="A21" s="51">
        <f>IF(E21=0,0,IF(COUNTBLANK(E21)=1,0,COUNTA($E$15:E21)))</f>
        <v>0</v>
      </c>
      <c r="B21" s="67">
        <f>'Kops a'!B17</f>
        <v>0</v>
      </c>
      <c r="C21" s="279" t="str">
        <f>'Kops a'!C17:D17</f>
        <v>Fasādes</v>
      </c>
      <c r="D21" s="280"/>
      <c r="E21" s="123">
        <f>'Kops a'!E17</f>
        <v>0</v>
      </c>
      <c r="F21" s="124">
        <f>'Kops a'!F17</f>
        <v>0</v>
      </c>
      <c r="G21" s="119">
        <f>'Kops a'!G17</f>
        <v>0</v>
      </c>
      <c r="H21" s="119">
        <f>'Kops a'!H17</f>
        <v>0</v>
      </c>
      <c r="I21" s="46">
        <f>'Kops a'!I17</f>
        <v>0</v>
      </c>
    </row>
    <row r="22" spans="1:9" x14ac:dyDescent="0.2">
      <c r="A22" s="51">
        <f>IF(E22=0,0,IF(COUNTBLANK(E22)=1,0,COUNTA($E$15:E22)))</f>
        <v>0</v>
      </c>
      <c r="B22" s="67">
        <f>'Kops c'!B17</f>
        <v>0</v>
      </c>
      <c r="C22" s="279" t="str">
        <f>'Kops c'!C17:D17</f>
        <v>Fasādes</v>
      </c>
      <c r="D22" s="280"/>
      <c r="E22" s="123">
        <f>'Kops c'!E17</f>
        <v>0</v>
      </c>
      <c r="F22" s="124">
        <f>'Kops c'!F17</f>
        <v>0</v>
      </c>
      <c r="G22" s="119">
        <f>'Kops c'!G17</f>
        <v>0</v>
      </c>
      <c r="H22" s="119">
        <f>'Kops c'!H17</f>
        <v>0</v>
      </c>
      <c r="I22" s="46">
        <f>'Kops c'!I17</f>
        <v>0</v>
      </c>
    </row>
    <row r="23" spans="1:9" x14ac:dyDescent="0.2">
      <c r="A23" s="51">
        <f>IF(E23=0,0,IF(COUNTBLANK(E23)=1,0,COUNTA($E$15:E23)))</f>
        <v>0</v>
      </c>
      <c r="B23" s="67">
        <f>'Kops n'!B17</f>
        <v>0</v>
      </c>
      <c r="C23" s="279" t="str">
        <f>'Kops n'!C17:D17</f>
        <v>Fasādes</v>
      </c>
      <c r="D23" s="280"/>
      <c r="E23" s="123">
        <f>'Kops n'!E17</f>
        <v>0</v>
      </c>
      <c r="F23" s="124">
        <f>'Kops n'!F17</f>
        <v>0</v>
      </c>
      <c r="G23" s="119">
        <f>'Kops n'!G17</f>
        <v>0</v>
      </c>
      <c r="H23" s="119">
        <f>'Kops n'!H17</f>
        <v>0</v>
      </c>
      <c r="I23" s="46">
        <f>'Kops n'!I17</f>
        <v>0</v>
      </c>
    </row>
    <row r="24" spans="1:9" x14ac:dyDescent="0.2">
      <c r="A24" s="51">
        <f>IF(E24=0,0,IF(COUNTBLANK(E24)=1,0,COUNTA($E$15:E24)))</f>
        <v>0</v>
      </c>
      <c r="B24" s="67">
        <f>'Kops a'!B18</f>
        <v>0</v>
      </c>
      <c r="C24" s="279" t="str">
        <f>'Kops a'!C18:D18</f>
        <v>Logi un durvis</v>
      </c>
      <c r="D24" s="280"/>
      <c r="E24" s="123">
        <f>'Kops a'!E18</f>
        <v>0</v>
      </c>
      <c r="F24" s="124">
        <f>'Kops a'!F18</f>
        <v>0</v>
      </c>
      <c r="G24" s="119">
        <f>'Kops a'!G18</f>
        <v>0</v>
      </c>
      <c r="H24" s="119">
        <f>'Kops a'!H18</f>
        <v>0</v>
      </c>
      <c r="I24" s="46">
        <f>'Kops a'!I18</f>
        <v>0</v>
      </c>
    </row>
    <row r="25" spans="1:9" x14ac:dyDescent="0.2">
      <c r="A25" s="51">
        <f>IF(E25=0,0,IF(COUNTBLANK(E25)=1,0,COUNTA($E$15:E25)))</f>
        <v>0</v>
      </c>
      <c r="B25" s="67">
        <f>'Kops c'!B18</f>
        <v>0</v>
      </c>
      <c r="C25" s="279" t="str">
        <f>'Kops c'!C18:D18</f>
        <v>Logi un durvis</v>
      </c>
      <c r="D25" s="280"/>
      <c r="E25" s="123">
        <f>'Kops c'!E18</f>
        <v>0</v>
      </c>
      <c r="F25" s="124">
        <f>'Kops c'!F18</f>
        <v>0</v>
      </c>
      <c r="G25" s="119">
        <f>'Kops c'!G18</f>
        <v>0</v>
      </c>
      <c r="H25" s="119">
        <f>'Kops c'!H18</f>
        <v>0</v>
      </c>
      <c r="I25" s="46">
        <f>'Kops c'!I18</f>
        <v>0</v>
      </c>
    </row>
    <row r="26" spans="1:9" x14ac:dyDescent="0.2">
      <c r="A26" s="51">
        <f>IF(E26=0,0,IF(COUNTBLANK(E26)=1,0,COUNTA($E$15:E26)))</f>
        <v>0</v>
      </c>
      <c r="B26" s="67">
        <f>'Kops n'!B18</f>
        <v>0</v>
      </c>
      <c r="C26" s="279" t="str">
        <f>'Kops n'!C18:D18</f>
        <v>Logi un durvis</v>
      </c>
      <c r="D26" s="280"/>
      <c r="E26" s="123">
        <f>'Kops n'!E18</f>
        <v>0</v>
      </c>
      <c r="F26" s="124">
        <f>'Kops n'!F18</f>
        <v>0</v>
      </c>
      <c r="G26" s="119">
        <f>'Kops n'!G18</f>
        <v>0</v>
      </c>
      <c r="H26" s="119">
        <f>'Kops n'!H18</f>
        <v>0</v>
      </c>
      <c r="I26" s="46">
        <f>'Kops n'!I18</f>
        <v>0</v>
      </c>
    </row>
    <row r="27" spans="1:9" x14ac:dyDescent="0.2">
      <c r="A27" s="51">
        <f>IF(E27=0,0,IF(COUNTBLANK(E27)=1,0,COUNTA($E$15:E27)))</f>
        <v>0</v>
      </c>
      <c r="B27" s="67">
        <f>'Kops a'!B19</f>
        <v>0</v>
      </c>
      <c r="C27" s="279" t="str">
        <f>'Kops a'!C19:D19</f>
        <v>Pagraba pārseguma siltināšana</v>
      </c>
      <c r="D27" s="280"/>
      <c r="E27" s="123">
        <f>'Kops a'!E19</f>
        <v>0</v>
      </c>
      <c r="F27" s="124">
        <f>'Kops a'!F19</f>
        <v>0</v>
      </c>
      <c r="G27" s="119">
        <f>'Kops a'!G19</f>
        <v>0</v>
      </c>
      <c r="H27" s="119">
        <f>'Kops a'!H19</f>
        <v>0</v>
      </c>
      <c r="I27" s="46">
        <f>'Kops a'!I19</f>
        <v>0</v>
      </c>
    </row>
    <row r="28" spans="1:9" x14ac:dyDescent="0.2">
      <c r="A28" s="51">
        <f>IF(E28=0,0,IF(COUNTBLANK(E28)=1,0,COUNTA($E$15:E28)))</f>
        <v>0</v>
      </c>
      <c r="B28" s="67">
        <f>'Kops c'!B19</f>
        <v>0</v>
      </c>
      <c r="C28" s="279" t="str">
        <f>'Kops c'!C19:D19</f>
        <v>Pagraba pārseguma siltināšana</v>
      </c>
      <c r="D28" s="280"/>
      <c r="E28" s="123">
        <f>'Kops c'!E19</f>
        <v>0</v>
      </c>
      <c r="F28" s="124">
        <f>'Kops c'!F19</f>
        <v>0</v>
      </c>
      <c r="G28" s="119">
        <f>'Kops c'!G19</f>
        <v>0</v>
      </c>
      <c r="H28" s="119">
        <f>'Kops c'!H19</f>
        <v>0</v>
      </c>
      <c r="I28" s="46">
        <f>'Kops c'!I19</f>
        <v>0</v>
      </c>
    </row>
    <row r="29" spans="1:9" x14ac:dyDescent="0.2">
      <c r="A29" s="51">
        <f>IF(E29=0,0,IF(COUNTBLANK(E29)=1,0,COUNTA($E$15:E29)))</f>
        <v>0</v>
      </c>
      <c r="B29" s="67">
        <f>'Kops n'!B19</f>
        <v>0</v>
      </c>
      <c r="C29" s="279" t="str">
        <f>'Kops n'!C19:D19</f>
        <v>Pagraba pārseguma siltināšana</v>
      </c>
      <c r="D29" s="280"/>
      <c r="E29" s="123">
        <f>'Kops n'!E19</f>
        <v>0</v>
      </c>
      <c r="F29" s="124">
        <f>'Kops n'!F19</f>
        <v>0</v>
      </c>
      <c r="G29" s="119">
        <f>'Kops n'!G19</f>
        <v>0</v>
      </c>
      <c r="H29" s="119">
        <f>'Kops n'!H19</f>
        <v>0</v>
      </c>
      <c r="I29" s="46">
        <f>'Kops n'!I19</f>
        <v>0</v>
      </c>
    </row>
    <row r="30" spans="1:9" x14ac:dyDescent="0.2">
      <c r="A30" s="51">
        <f>IF(E30=0,0,IF(COUNTBLANK(E30)=1,0,COUNTA($E$15:E30)))</f>
        <v>0</v>
      </c>
      <c r="B30" s="67">
        <f>'Kops a'!B20</f>
        <v>0</v>
      </c>
      <c r="C30" s="279" t="str">
        <f>'Kops a'!C20:D20</f>
        <v>Jumta darbi</v>
      </c>
      <c r="D30" s="280"/>
      <c r="E30" s="123">
        <f>'Kops a'!E20</f>
        <v>0</v>
      </c>
      <c r="F30" s="124">
        <f>'Kops a'!F20</f>
        <v>0</v>
      </c>
      <c r="G30" s="119">
        <f>'Kops a'!G20</f>
        <v>0</v>
      </c>
      <c r="H30" s="119">
        <f>'Kops a'!H20</f>
        <v>0</v>
      </c>
      <c r="I30" s="46">
        <f>'Kops a'!I20</f>
        <v>0</v>
      </c>
    </row>
    <row r="31" spans="1:9" x14ac:dyDescent="0.2">
      <c r="A31" s="51">
        <f>IF(E31=0,0,IF(COUNTBLANK(E31)=1,0,COUNTA($E$15:E31)))</f>
        <v>0</v>
      </c>
      <c r="B31" s="67">
        <f>'Kops c'!B20</f>
        <v>0</v>
      </c>
      <c r="C31" s="279" t="str">
        <f>'Kops c'!C20:D20</f>
        <v>Jumta darbi</v>
      </c>
      <c r="D31" s="280"/>
      <c r="E31" s="123">
        <f>'Kops c'!E20</f>
        <v>0</v>
      </c>
      <c r="F31" s="124">
        <f>'Kops c'!F20</f>
        <v>0</v>
      </c>
      <c r="G31" s="119">
        <f>'Kops c'!G20</f>
        <v>0</v>
      </c>
      <c r="H31" s="119">
        <f>'Kops c'!H20</f>
        <v>0</v>
      </c>
      <c r="I31" s="46">
        <f>'Kops c'!I20</f>
        <v>0</v>
      </c>
    </row>
    <row r="32" spans="1:9" x14ac:dyDescent="0.2">
      <c r="A32" s="51">
        <f>IF(E32=0,0,IF(COUNTBLANK(E32)=1,0,COUNTA($E$15:E32)))</f>
        <v>0</v>
      </c>
      <c r="B32" s="67">
        <f>'Kops n'!B20</f>
        <v>0</v>
      </c>
      <c r="C32" s="279" t="str">
        <f>'Kops n'!C20:D20</f>
        <v>Jumta darbi</v>
      </c>
      <c r="D32" s="280"/>
      <c r="E32" s="123">
        <f>'Kops n'!E20</f>
        <v>0</v>
      </c>
      <c r="F32" s="124">
        <f>'Kops n'!F20</f>
        <v>0</v>
      </c>
      <c r="G32" s="119">
        <f>'Kops n'!G20</f>
        <v>0</v>
      </c>
      <c r="H32" s="119">
        <f>'Kops n'!H20</f>
        <v>0</v>
      </c>
      <c r="I32" s="46">
        <f>'Kops n'!I20</f>
        <v>0</v>
      </c>
    </row>
    <row r="33" spans="1:9" x14ac:dyDescent="0.2">
      <c r="A33" s="51">
        <f>IF(E33=0,0,IF(COUNTBLANK(E33)=1,0,COUNTA($E$15:E33)))</f>
        <v>0</v>
      </c>
      <c r="B33" s="67">
        <f>'Kops a'!B21</f>
        <v>0</v>
      </c>
      <c r="C33" s="279" t="str">
        <f>'Kops a'!C21:D21</f>
        <v>Bēniņu siltināšana</v>
      </c>
      <c r="D33" s="280"/>
      <c r="E33" s="123">
        <f>'Kops a'!E21</f>
        <v>0</v>
      </c>
      <c r="F33" s="124">
        <f>'Kops a'!F21</f>
        <v>0</v>
      </c>
      <c r="G33" s="119">
        <f>'Kops a'!G21</f>
        <v>0</v>
      </c>
      <c r="H33" s="119">
        <f>'Kops a'!H21</f>
        <v>0</v>
      </c>
      <c r="I33" s="46">
        <f>'Kops a'!I21</f>
        <v>0</v>
      </c>
    </row>
    <row r="34" spans="1:9" x14ac:dyDescent="0.2">
      <c r="A34" s="51">
        <f>IF(E34=0,0,IF(COUNTBLANK(E34)=1,0,COUNTA($E$15:E34)))</f>
        <v>0</v>
      </c>
      <c r="B34" s="67">
        <f>'Kops c'!B21</f>
        <v>0</v>
      </c>
      <c r="C34" s="279" t="str">
        <f>'Kops c'!C21:D21</f>
        <v>Bēniņu siltināšana</v>
      </c>
      <c r="D34" s="280"/>
      <c r="E34" s="123">
        <f>'Kops c'!E21</f>
        <v>0</v>
      </c>
      <c r="F34" s="124">
        <f>'Kops c'!F21</f>
        <v>0</v>
      </c>
      <c r="G34" s="119">
        <f>'Kops c'!G21</f>
        <v>0</v>
      </c>
      <c r="H34" s="119">
        <f>'Kops c'!H21</f>
        <v>0</v>
      </c>
      <c r="I34" s="46">
        <f>'Kops c'!I21</f>
        <v>0</v>
      </c>
    </row>
    <row r="35" spans="1:9" x14ac:dyDescent="0.2">
      <c r="A35" s="51">
        <f>IF(E35=0,0,IF(COUNTBLANK(E35)=1,0,COUNTA($E$15:E35)))</f>
        <v>0</v>
      </c>
      <c r="B35" s="67">
        <f>'Kops n'!B21</f>
        <v>0</v>
      </c>
      <c r="C35" s="279" t="str">
        <f>'Kops n'!C21:D21</f>
        <v>Bēniņu siltināšana</v>
      </c>
      <c r="D35" s="280"/>
      <c r="E35" s="123">
        <f>'Kops n'!E21</f>
        <v>0</v>
      </c>
      <c r="F35" s="124">
        <f>'Kops n'!F21</f>
        <v>0</v>
      </c>
      <c r="G35" s="119">
        <f>'Kops n'!G21</f>
        <v>0</v>
      </c>
      <c r="H35" s="119">
        <f>'Kops n'!H21</f>
        <v>0</v>
      </c>
      <c r="I35" s="46">
        <f>'Kops n'!I21</f>
        <v>0</v>
      </c>
    </row>
    <row r="36" spans="1:9" x14ac:dyDescent="0.2">
      <c r="A36" s="51">
        <f>IF(E36=0,0,IF(COUNTBLANK(E36)=1,0,COUNTA($E$15:E36)))</f>
        <v>0</v>
      </c>
      <c r="B36" s="67">
        <f>'Kops a'!B22</f>
        <v>0</v>
      </c>
      <c r="C36" s="279" t="str">
        <f>'Kops a'!C22:D22</f>
        <v>Labiekārtošana</v>
      </c>
      <c r="D36" s="280"/>
      <c r="E36" s="123">
        <f>'Kops a'!E22</f>
        <v>0</v>
      </c>
      <c r="F36" s="124">
        <f>'Kops a'!F22</f>
        <v>0</v>
      </c>
      <c r="G36" s="119">
        <f>'Kops a'!G22</f>
        <v>0</v>
      </c>
      <c r="H36" s="119">
        <f>'Kops a'!H22</f>
        <v>0</v>
      </c>
      <c r="I36" s="46">
        <f>'Kops a'!I22</f>
        <v>0</v>
      </c>
    </row>
    <row r="37" spans="1:9" x14ac:dyDescent="0.2">
      <c r="A37" s="51">
        <f>IF(E37=0,0,IF(COUNTBLANK(E37)=1,0,COUNTA($E$15:E37)))</f>
        <v>0</v>
      </c>
      <c r="B37" s="67">
        <f>'Kops c'!B22</f>
        <v>0</v>
      </c>
      <c r="C37" s="279" t="str">
        <f>'Kops c'!C22:D22</f>
        <v>Labiekārtošana</v>
      </c>
      <c r="D37" s="280"/>
      <c r="E37" s="123">
        <f>'Kops c'!E22</f>
        <v>0</v>
      </c>
      <c r="F37" s="124">
        <f>'Kops c'!F22</f>
        <v>0</v>
      </c>
      <c r="G37" s="119">
        <f>'Kops c'!G22</f>
        <v>0</v>
      </c>
      <c r="H37" s="119">
        <f>'Kops c'!H22</f>
        <v>0</v>
      </c>
      <c r="I37" s="46">
        <f>'Kops c'!I22</f>
        <v>0</v>
      </c>
    </row>
    <row r="38" spans="1:9" x14ac:dyDescent="0.2">
      <c r="A38" s="51">
        <f>IF(E38=0,0,IF(COUNTBLANK(E38)=1,0,COUNTA($E$15:E38)))</f>
        <v>0</v>
      </c>
      <c r="B38" s="67">
        <f>'Kops n'!B22</f>
        <v>0</v>
      </c>
      <c r="C38" s="279" t="str">
        <f>'Kops n'!C22:D22</f>
        <v>Labiekārtošana</v>
      </c>
      <c r="D38" s="280"/>
      <c r="E38" s="123">
        <f>'Kops n'!E22</f>
        <v>0</v>
      </c>
      <c r="F38" s="124">
        <f>'Kops n'!F22</f>
        <v>0</v>
      </c>
      <c r="G38" s="119">
        <f>'Kops n'!G22</f>
        <v>0</v>
      </c>
      <c r="H38" s="119">
        <f>'Kops n'!H22</f>
        <v>0</v>
      </c>
      <c r="I38" s="46">
        <f>'Kops n'!I22</f>
        <v>0</v>
      </c>
    </row>
    <row r="39" spans="1:9" x14ac:dyDescent="0.2">
      <c r="A39" s="51">
        <f>IF(E39=0,0,IF(COUNTBLANK(E39)=1,0,COUNTA($E$15:E39)))</f>
        <v>0</v>
      </c>
      <c r="B39" s="67">
        <f>'Kops a'!B23</f>
        <v>0</v>
      </c>
      <c r="C39" s="279" t="str">
        <f>'Kops a'!C23:D23</f>
        <v>Apkure, vēdināšana un gaisa kondicionēšana</v>
      </c>
      <c r="D39" s="280"/>
      <c r="E39" s="123">
        <f>'Kops a'!E23</f>
        <v>0</v>
      </c>
      <c r="F39" s="124">
        <f>'Kops a'!F23</f>
        <v>0</v>
      </c>
      <c r="G39" s="119">
        <f>'Kops a'!G23</f>
        <v>0</v>
      </c>
      <c r="H39" s="119">
        <f>'Kops a'!H23</f>
        <v>0</v>
      </c>
      <c r="I39" s="46">
        <f>'Kops a'!I23</f>
        <v>0</v>
      </c>
    </row>
    <row r="40" spans="1:9" x14ac:dyDescent="0.2">
      <c r="A40" s="51">
        <f>IF(E40=0,0,IF(COUNTBLANK(E40)=1,0,COUNTA($E$15:E40)))</f>
        <v>0</v>
      </c>
      <c r="B40" s="67">
        <f>'Kops c'!B23</f>
        <v>0</v>
      </c>
      <c r="C40" s="284" t="str">
        <f>'Kops c'!C23:D23</f>
        <v>Apkure, vēdināšana un gaisa kondicionēšana</v>
      </c>
      <c r="D40" s="285"/>
      <c r="E40" s="123">
        <f>'Kops c'!E23</f>
        <v>0</v>
      </c>
      <c r="F40" s="124">
        <f>'Kops c'!F23</f>
        <v>0</v>
      </c>
      <c r="G40" s="119">
        <f>'Kops c'!G23</f>
        <v>0</v>
      </c>
      <c r="H40" s="119">
        <f>'Kops c'!H23</f>
        <v>0</v>
      </c>
      <c r="I40" s="46">
        <f>'Kops c'!I23</f>
        <v>0</v>
      </c>
    </row>
    <row r="41" spans="1:9" x14ac:dyDescent="0.2">
      <c r="A41" s="51">
        <f>IF(E41=0,0,IF(COUNTBLANK(E41)=1,0,COUNTA($E$15:E41)))</f>
        <v>0</v>
      </c>
      <c r="B41" s="67">
        <f>'Kops n'!B23</f>
        <v>0</v>
      </c>
      <c r="C41" s="284" t="str">
        <f>'Kops n'!C23:D23</f>
        <v>Apkure, vēdināšana un gaisa kondicionēšana</v>
      </c>
      <c r="D41" s="285"/>
      <c r="E41" s="123">
        <f>'Kops n'!E23</f>
        <v>0</v>
      </c>
      <c r="F41" s="124">
        <f>'Kops n'!F23</f>
        <v>0</v>
      </c>
      <c r="G41" s="119">
        <f>'Kops n'!G23</f>
        <v>0</v>
      </c>
      <c r="H41" s="119">
        <f>'Kops n'!H23</f>
        <v>0</v>
      </c>
      <c r="I41" s="46">
        <f>'Kops n'!I23</f>
        <v>0</v>
      </c>
    </row>
    <row r="42" spans="1:9" x14ac:dyDescent="0.2">
      <c r="A42" s="51">
        <f>IF(E42=0,0,IF(COUNTBLANK(E42)=1,0,COUNTA($E$15:E42)))</f>
        <v>0</v>
      </c>
      <c r="B42" s="67">
        <f>'Kops a'!B24</f>
        <v>0</v>
      </c>
      <c r="C42" s="279" t="str">
        <f>'Kops a'!C24:D24</f>
        <v>SM iekārtu, konstrukciju un būvizstrādājumu kopsavilkums 1</v>
      </c>
      <c r="D42" s="280"/>
      <c r="E42" s="123">
        <f>'Kops a'!E24</f>
        <v>0</v>
      </c>
      <c r="F42" s="124">
        <f>'Kops a'!F24</f>
        <v>0</v>
      </c>
      <c r="G42" s="119">
        <f>'Kops a'!G24</f>
        <v>0</v>
      </c>
      <c r="H42" s="119">
        <f>'Kops a'!H24</f>
        <v>0</v>
      </c>
      <c r="I42" s="46">
        <f>'Kops a'!I24</f>
        <v>0</v>
      </c>
    </row>
    <row r="43" spans="1:9" x14ac:dyDescent="0.2">
      <c r="A43" s="51">
        <f>IF(E43=0,0,IF(COUNTBLANK(E43)=1,0,COUNTA($E$15:E43)))</f>
        <v>0</v>
      </c>
      <c r="B43" s="67">
        <f>'Kops c'!B24</f>
        <v>0</v>
      </c>
      <c r="C43" s="279" t="str">
        <f>'Kops c'!C24:D24</f>
        <v>SM iekārtu, konstrukciju un būvizstrādājumu kopsavilkums 1</v>
      </c>
      <c r="D43" s="280"/>
      <c r="E43" s="123">
        <f>'Kops c'!E24</f>
        <v>0</v>
      </c>
      <c r="F43" s="124">
        <f>'Kops c'!F24</f>
        <v>0</v>
      </c>
      <c r="G43" s="119">
        <f>'Kops c'!G24</f>
        <v>0</v>
      </c>
      <c r="H43" s="119">
        <f>'Kops c'!H24</f>
        <v>0</v>
      </c>
      <c r="I43" s="46">
        <f>'Kops c'!I24</f>
        <v>0</v>
      </c>
    </row>
    <row r="44" spans="1:9" x14ac:dyDescent="0.2">
      <c r="A44" s="51">
        <f>IF(E44=0,0,IF(COUNTBLANK(E44)=1,0,COUNTA($E$15:E44)))</f>
        <v>0</v>
      </c>
      <c r="B44" s="67">
        <f>'Kops n'!B24</f>
        <v>0</v>
      </c>
      <c r="C44" s="279" t="str">
        <f>'Kops n'!C24:D24</f>
        <v>SM iekārtu, konstrukciju un būvizstrādājumu kopsavilkums 1</v>
      </c>
      <c r="D44" s="280"/>
      <c r="E44" s="123">
        <f>'Kops n'!E24</f>
        <v>0</v>
      </c>
      <c r="F44" s="124">
        <f>'Kops n'!F24</f>
        <v>0</v>
      </c>
      <c r="G44" s="119">
        <f>'Kops n'!G24</f>
        <v>0</v>
      </c>
      <c r="H44" s="119">
        <f>'Kops n'!H24</f>
        <v>0</v>
      </c>
      <c r="I44" s="46">
        <f>'Kops n'!I24</f>
        <v>0</v>
      </c>
    </row>
    <row r="45" spans="1:9" x14ac:dyDescent="0.2">
      <c r="A45" s="51">
        <f>IF(E45=0,0,IF(COUNTBLANK(E45)=1,0,COUNTA($E$15:E45)))</f>
        <v>0</v>
      </c>
      <c r="B45" s="67">
        <f>'Kops a'!B25</f>
        <v>0</v>
      </c>
      <c r="C45" s="279" t="str">
        <f>'Kops a'!C25:D25</f>
        <v>SM iekārtu, konstrukciju un būvizstrādājumu kopsavilkums 2</v>
      </c>
      <c r="D45" s="280"/>
      <c r="E45" s="123">
        <f>'Kops a'!E25</f>
        <v>0</v>
      </c>
      <c r="F45" s="124">
        <f>'Kops a'!F25</f>
        <v>0</v>
      </c>
      <c r="G45" s="119">
        <f>'Kops a'!G25</f>
        <v>0</v>
      </c>
      <c r="H45" s="119">
        <f>'Kops a'!H25</f>
        <v>0</v>
      </c>
      <c r="I45" s="46">
        <f>'Kops a'!I25</f>
        <v>0</v>
      </c>
    </row>
    <row r="46" spans="1:9" x14ac:dyDescent="0.2">
      <c r="A46" s="51">
        <f>IF(E46=0,0,IF(COUNTBLANK(E46)=1,0,COUNTA($E$15:E46)))</f>
        <v>0</v>
      </c>
      <c r="B46" s="67">
        <f>'Kops c'!B25</f>
        <v>0</v>
      </c>
      <c r="C46" s="279" t="str">
        <f>'Kops c'!C25:D25</f>
        <v>SM iekārtu, konstrukciju un būvizstrādājumu kopsavilkums 2</v>
      </c>
      <c r="D46" s="280"/>
      <c r="E46" s="123">
        <f>'Kops c'!E25</f>
        <v>0</v>
      </c>
      <c r="F46" s="124">
        <f>'Kops c'!F25</f>
        <v>0</v>
      </c>
      <c r="G46" s="119">
        <f>'Kops c'!G25</f>
        <v>0</v>
      </c>
      <c r="H46" s="119">
        <f>'Kops c'!H25</f>
        <v>0</v>
      </c>
      <c r="I46" s="46">
        <f>'Kops c'!I25</f>
        <v>0</v>
      </c>
    </row>
    <row r="47" spans="1:9" x14ac:dyDescent="0.2">
      <c r="A47" s="51">
        <f>IF(E47=0,0,IF(COUNTBLANK(E47)=1,0,COUNTA($E$15:E47)))</f>
        <v>0</v>
      </c>
      <c r="B47" s="67">
        <f>'Kops n'!B25</f>
        <v>0</v>
      </c>
      <c r="C47" s="279" t="str">
        <f>'Kops n'!C25:D25</f>
        <v>SM iekārtu, konstrukciju un būvizstrādājumu kopsavilkums 2</v>
      </c>
      <c r="D47" s="280"/>
      <c r="E47" s="123">
        <f>'Kops n'!E25</f>
        <v>0</v>
      </c>
      <c r="F47" s="124">
        <f>'Kops n'!F25</f>
        <v>0</v>
      </c>
      <c r="G47" s="119">
        <f>'Kops n'!G25</f>
        <v>0</v>
      </c>
      <c r="H47" s="119">
        <f>'Kops n'!H25</f>
        <v>0</v>
      </c>
      <c r="I47" s="46">
        <f>'Kops n'!I25</f>
        <v>0</v>
      </c>
    </row>
    <row r="48" spans="1:9" ht="10.8" thickBot="1" x14ac:dyDescent="0.25">
      <c r="A48" s="52"/>
      <c r="B48" s="25"/>
      <c r="C48" s="282"/>
      <c r="D48" s="283"/>
      <c r="E48" s="125"/>
      <c r="F48" s="126"/>
      <c r="G48" s="127"/>
      <c r="H48" s="127"/>
      <c r="I48" s="37"/>
    </row>
    <row r="49" spans="1:9" ht="10.8" thickBot="1" x14ac:dyDescent="0.25">
      <c r="A49" s="264" t="s">
        <v>36</v>
      </c>
      <c r="B49" s="265"/>
      <c r="C49" s="265"/>
      <c r="D49" s="265"/>
      <c r="E49" s="128">
        <f>SUM(E15:E48)</f>
        <v>0</v>
      </c>
      <c r="F49" s="129">
        <f>SUM(F15:F48)</f>
        <v>0</v>
      </c>
      <c r="G49" s="129">
        <f>SUM(G15:G48)</f>
        <v>0</v>
      </c>
      <c r="H49" s="129">
        <f>SUM(H15:H48)</f>
        <v>0</v>
      </c>
      <c r="I49" s="66">
        <f>SUM(I15:I48)</f>
        <v>0</v>
      </c>
    </row>
    <row r="50" spans="1:9" x14ac:dyDescent="0.2">
      <c r="A50" s="266" t="s">
        <v>37</v>
      </c>
      <c r="B50" s="267"/>
      <c r="C50" s="268"/>
      <c r="D50" s="47"/>
      <c r="E50" s="102">
        <f>ROUND(E49*$D50,2)</f>
        <v>0</v>
      </c>
      <c r="F50" s="39"/>
      <c r="G50" s="39"/>
      <c r="H50" s="39"/>
      <c r="I50" s="39"/>
    </row>
    <row r="51" spans="1:9" x14ac:dyDescent="0.2">
      <c r="A51" s="269" t="s">
        <v>38</v>
      </c>
      <c r="B51" s="270"/>
      <c r="C51" s="271"/>
      <c r="D51" s="48"/>
      <c r="E51" s="103">
        <f>ROUND(E50*$D51,2)</f>
        <v>0</v>
      </c>
      <c r="F51" s="39"/>
      <c r="G51" s="39"/>
      <c r="H51" s="39"/>
      <c r="I51" s="39"/>
    </row>
    <row r="52" spans="1:9" x14ac:dyDescent="0.2">
      <c r="A52" s="272" t="s">
        <v>39</v>
      </c>
      <c r="B52" s="273"/>
      <c r="C52" s="274"/>
      <c r="D52" s="49"/>
      <c r="E52" s="103">
        <f>ROUND(E49*$D52,2)</f>
        <v>0</v>
      </c>
      <c r="F52" s="39"/>
      <c r="G52" s="39"/>
      <c r="H52" s="39"/>
      <c r="I52" s="39"/>
    </row>
    <row r="53" spans="1:9" ht="10.8" thickBot="1" x14ac:dyDescent="0.25">
      <c r="A53" s="275" t="s">
        <v>40</v>
      </c>
      <c r="B53" s="276"/>
      <c r="C53" s="277"/>
      <c r="D53" s="21"/>
      <c r="E53" s="104">
        <f>SUM(E49:E52)-E51</f>
        <v>0</v>
      </c>
      <c r="F53" s="39"/>
      <c r="G53" s="39"/>
      <c r="H53" s="39"/>
      <c r="I53" s="39"/>
    </row>
    <row r="54" spans="1:9" x14ac:dyDescent="0.2">
      <c r="G54" s="20"/>
    </row>
    <row r="55" spans="1:9" x14ac:dyDescent="0.2">
      <c r="C55" s="16"/>
      <c r="D55" s="16"/>
      <c r="E55" s="16"/>
      <c r="F55" s="22"/>
      <c r="G55" s="22"/>
      <c r="H55" s="22"/>
      <c r="I55" s="22"/>
    </row>
    <row r="58" spans="1:9" x14ac:dyDescent="0.2">
      <c r="A58" s="1" t="s">
        <v>14</v>
      </c>
      <c r="B58" s="16"/>
      <c r="C58" s="278" t="str">
        <f>'Kopt a+c+n'!B31</f>
        <v>Gundega Ābelīte 28.03.2024</v>
      </c>
      <c r="D58" s="278"/>
      <c r="E58" s="278"/>
      <c r="F58" s="278"/>
      <c r="G58" s="278"/>
      <c r="H58" s="278"/>
    </row>
    <row r="59" spans="1:9" x14ac:dyDescent="0.2">
      <c r="A59" s="16"/>
      <c r="B59" s="16"/>
      <c r="C59" s="246" t="s">
        <v>15</v>
      </c>
      <c r="D59" s="246"/>
      <c r="E59" s="246"/>
      <c r="F59" s="246"/>
      <c r="G59" s="246"/>
      <c r="H59" s="246"/>
    </row>
    <row r="60" spans="1:9" x14ac:dyDescent="0.2">
      <c r="A60" s="16"/>
      <c r="B60" s="16"/>
      <c r="C60" s="16"/>
      <c r="D60" s="16"/>
      <c r="E60" s="16"/>
      <c r="F60" s="16"/>
      <c r="G60" s="16"/>
      <c r="H60" s="16"/>
    </row>
    <row r="61" spans="1:9" x14ac:dyDescent="0.2">
      <c r="A61" s="262" t="str">
        <f>'Kopt a+c+n'!A36</f>
        <v>Tāme sastādīta 2024. gada 28. martā</v>
      </c>
      <c r="B61" s="263"/>
      <c r="C61" s="263"/>
      <c r="D61" s="263"/>
      <c r="F61" s="16"/>
      <c r="G61" s="16"/>
      <c r="H61" s="16"/>
    </row>
    <row r="62" spans="1:9" x14ac:dyDescent="0.2">
      <c r="A62" s="16"/>
      <c r="B62" s="16"/>
      <c r="C62" s="16"/>
      <c r="D62" s="16"/>
      <c r="E62" s="16"/>
      <c r="F62" s="16"/>
      <c r="G62" s="16"/>
      <c r="H62" s="16"/>
    </row>
    <row r="63" spans="1:9" x14ac:dyDescent="0.2">
      <c r="A63" s="1" t="s">
        <v>41</v>
      </c>
      <c r="B63" s="16"/>
      <c r="C63" s="281"/>
      <c r="D63" s="281"/>
      <c r="E63" s="281"/>
      <c r="F63" s="281"/>
      <c r="G63" s="281"/>
      <c r="H63" s="281"/>
    </row>
    <row r="64" spans="1:9" x14ac:dyDescent="0.2">
      <c r="A64" s="16"/>
      <c r="B64" s="16"/>
      <c r="C64" s="246" t="s">
        <v>15</v>
      </c>
      <c r="D64" s="246"/>
      <c r="E64" s="246"/>
      <c r="F64" s="246"/>
      <c r="G64" s="246"/>
      <c r="H64" s="246"/>
    </row>
    <row r="65" spans="1:9" x14ac:dyDescent="0.2">
      <c r="A65" s="16"/>
      <c r="B65" s="16"/>
      <c r="C65" s="16"/>
      <c r="D65" s="16"/>
      <c r="E65" s="16"/>
      <c r="F65" s="16"/>
      <c r="G65" s="16"/>
      <c r="H65" s="16"/>
    </row>
    <row r="66" spans="1:9" x14ac:dyDescent="0.2">
      <c r="A66" s="78" t="s">
        <v>42</v>
      </c>
      <c r="B66" s="42"/>
      <c r="C66" s="73"/>
      <c r="D66" s="42"/>
      <c r="F66" s="16"/>
      <c r="G66" s="16"/>
      <c r="H66" s="16"/>
    </row>
    <row r="76" spans="1:9" x14ac:dyDescent="0.2">
      <c r="E76" s="20"/>
      <c r="F76" s="20"/>
      <c r="G76" s="20"/>
      <c r="H76" s="20"/>
      <c r="I76" s="20"/>
    </row>
  </sheetData>
  <mergeCells count="64">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G1:I1"/>
    <mergeCell ref="A2:I2"/>
    <mergeCell ref="C4:I4"/>
    <mergeCell ref="A6:C6"/>
    <mergeCell ref="D6:I6"/>
    <mergeCell ref="C5:I5"/>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24:D24"/>
    <mergeCell ref="C26:D26"/>
    <mergeCell ref="C27:D27"/>
    <mergeCell ref="C29:D29"/>
    <mergeCell ref="C30:D30"/>
    <mergeCell ref="C32:D32"/>
    <mergeCell ref="C33:D33"/>
    <mergeCell ref="C35:D35"/>
    <mergeCell ref="C45:D45"/>
    <mergeCell ref="C47:D47"/>
    <mergeCell ref="C59:H59"/>
    <mergeCell ref="C63:H63"/>
    <mergeCell ref="C48:D48"/>
    <mergeCell ref="C43:D43"/>
    <mergeCell ref="C46:D46"/>
    <mergeCell ref="C38:D38"/>
    <mergeCell ref="C39:D39"/>
    <mergeCell ref="C41:D41"/>
    <mergeCell ref="C42:D42"/>
    <mergeCell ref="C44:D44"/>
    <mergeCell ref="C37:D37"/>
    <mergeCell ref="C40:D40"/>
    <mergeCell ref="C64:H64"/>
    <mergeCell ref="A61:D61"/>
    <mergeCell ref="A49:D49"/>
    <mergeCell ref="A50:C50"/>
    <mergeCell ref="A51:C51"/>
    <mergeCell ref="A52:C52"/>
    <mergeCell ref="A53:C53"/>
    <mergeCell ref="C58:H58"/>
  </mergeCells>
  <conditionalFormatting sqref="A15:I48">
    <cfRule type="cellIs" dxfId="339" priority="4" operator="equal">
      <formula>0</formula>
    </cfRule>
  </conditionalFormatting>
  <conditionalFormatting sqref="C66">
    <cfRule type="cellIs" dxfId="338" priority="3" operator="equal">
      <formula>0</formula>
    </cfRule>
  </conditionalFormatting>
  <conditionalFormatting sqref="C58:H58">
    <cfRule type="cellIs" dxfId="337" priority="1" operator="equal">
      <formula>0</formula>
    </cfRule>
  </conditionalFormatting>
  <conditionalFormatting sqref="C63:H63">
    <cfRule type="cellIs" dxfId="336" priority="25" operator="equal">
      <formula>0</formula>
    </cfRule>
  </conditionalFormatting>
  <conditionalFormatting sqref="D50:D52">
    <cfRule type="cellIs" dxfId="335" priority="28" operator="equal">
      <formula>0</formula>
    </cfRule>
  </conditionalFormatting>
  <conditionalFormatting sqref="D6:I9 D10:E11 F49:I49 E49:E53">
    <cfRule type="cellIs" dxfId="334" priority="27"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C000"/>
  </sheetPr>
  <dimension ref="A1:P86"/>
  <sheetViews>
    <sheetView topLeftCell="A51" workbookViewId="0">
      <selection activeCell="N83" sqref="N8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'11a+c+n'!D1</f>
        <v>11</v>
      </c>
      <c r="E1" s="22"/>
      <c r="F1" s="22"/>
      <c r="G1" s="22"/>
      <c r="H1" s="22"/>
      <c r="I1" s="22"/>
      <c r="J1" s="22"/>
      <c r="N1" s="26"/>
      <c r="O1" s="27"/>
      <c r="P1" s="28"/>
    </row>
    <row r="2" spans="1:16" x14ac:dyDescent="0.2">
      <c r="A2" s="29"/>
      <c r="B2" s="29"/>
      <c r="C2" s="332" t="str">
        <f>'11a+c+n'!C2:I2</f>
        <v>SM iekārtu, konstrukciju un būvizstrādājumu kopsavilkums 2</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17</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'11a+c+n'!A9</f>
        <v>Tāme sastādīta  2024. gada tirgus cenās, pamatojoties uz AVK daļas rasējumiem</v>
      </c>
      <c r="B9" s="329"/>
      <c r="C9" s="329"/>
      <c r="D9" s="329"/>
      <c r="E9" s="329"/>
      <c r="F9" s="329"/>
      <c r="G9" s="31"/>
      <c r="H9" s="31"/>
      <c r="I9" s="31"/>
      <c r="J9" s="330" t="s">
        <v>45</v>
      </c>
      <c r="K9" s="330"/>
      <c r="L9" s="330"/>
      <c r="M9" s="330"/>
      <c r="N9" s="331">
        <f>P74</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1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90" t="s">
        <v>60</v>
      </c>
    </row>
    <row r="14" spans="1:16" ht="20.399999999999999" x14ac:dyDescent="0.2">
      <c r="A14" s="50">
        <f>IF(P14=0,0,IF(COUNTBLANK(P14)=1,0,COUNTA($P$14:P14)))</f>
        <v>0</v>
      </c>
      <c r="B14" s="23" t="str">
        <f>IF($C$4="Attiecināmās izmaksas",IF('11a+c+n'!$Q14="A",'11a+c+n'!B14,0),0)</f>
        <v>17-00000</v>
      </c>
      <c r="C14" s="23" t="str">
        <f>IF($C$4="Attiecināmās izmaksas",IF('11a+c+n'!$Q14="A",'11a+c+n'!C14,0),0)</f>
        <v>Apkures siltummainis  72 KW    XB 12M-1-36  004H7678</v>
      </c>
      <c r="D14" s="23" t="str">
        <f>IF($C$4="Attiecināmās izmaksas",IF('11a+c+n'!$Q14="A",'11a+c+n'!D14,0),0)</f>
        <v>kpl</v>
      </c>
      <c r="E14" s="45"/>
      <c r="F14" s="63"/>
      <c r="G14" s="117"/>
      <c r="H14" s="117">
        <f>IF($C$4="Attiecināmās izmaksas",IF('11a+c+n'!$Q14="A",'11a+c+n'!H14,0),0)</f>
        <v>0</v>
      </c>
      <c r="I14" s="117"/>
      <c r="J14" s="117"/>
      <c r="K14" s="118">
        <f>IF($C$4="Attiecināmās izmaksas",IF('11a+c+n'!$Q14="A",'11a+c+n'!K14,0),0)</f>
        <v>0</v>
      </c>
      <c r="L14" s="63">
        <f>IF($C$4="Attiecināmās izmaksas",IF('11a+c+n'!$Q14="A",'11a+c+n'!L14,0),0)</f>
        <v>0</v>
      </c>
      <c r="M14" s="117">
        <f>IF($C$4="Attiecināmās izmaksas",IF('11a+c+n'!$Q14="A",'11a+c+n'!M14,0),0)</f>
        <v>0</v>
      </c>
      <c r="N14" s="117">
        <f>IF($C$4="Attiecināmās izmaksas",IF('11a+c+n'!$Q14="A",'11a+c+n'!N14,0),0)</f>
        <v>0</v>
      </c>
      <c r="O14" s="117">
        <f>IF($C$4="Attiecināmās izmaksas",IF('11a+c+n'!$Q14="A",'11a+c+n'!O14,0),0)</f>
        <v>0</v>
      </c>
      <c r="P14" s="118">
        <f>IF($C$4="Attiecināmās izmaksas",IF('11a+c+n'!$Q14="A",'11a+c+n'!P14,0),0)</f>
        <v>0</v>
      </c>
    </row>
    <row r="15" spans="1:16" ht="20.399999999999999" x14ac:dyDescent="0.2">
      <c r="A15" s="51">
        <f>IF(P15=0,0,IF(COUNTBLANK(P15)=1,0,COUNTA($P$14:P15)))</f>
        <v>0</v>
      </c>
      <c r="B15" s="24" t="str">
        <f>IF($C$4="Attiecināmās izmaksas",IF('11a+c+n'!$Q15="A",'11a+c+n'!B15,0),0)</f>
        <v>17-00000</v>
      </c>
      <c r="C15" s="24" t="str">
        <f>IF($C$4="Attiecināmās izmaksas",IF('11a+c+n'!$Q15="A",'11a+c+n'!C15,0),0)</f>
        <v>Karstā ūdens siltummainis  192 KW                                                 XB 12M-1-80  004H7683</v>
      </c>
      <c r="D15" s="24" t="str">
        <f>IF($C$4="Attiecināmās izmaksas",IF('11a+c+n'!$Q15="A",'11a+c+n'!D15,0),0)</f>
        <v>kpl</v>
      </c>
      <c r="E15" s="46"/>
      <c r="F15" s="65"/>
      <c r="G15" s="119"/>
      <c r="H15" s="119">
        <f>IF($C$4="Attiecināmās izmaksas",IF('11a+c+n'!$Q15="A",'11a+c+n'!H15,0),0)</f>
        <v>0</v>
      </c>
      <c r="I15" s="119"/>
      <c r="J15" s="119"/>
      <c r="K15" s="120">
        <f>IF($C$4="Attiecināmās izmaksas",IF('11a+c+n'!$Q15="A",'11a+c+n'!K15,0),0)</f>
        <v>0</v>
      </c>
      <c r="L15" s="65">
        <f>IF($C$4="Attiecināmās izmaksas",IF('11a+c+n'!$Q15="A",'11a+c+n'!L15,0),0)</f>
        <v>0</v>
      </c>
      <c r="M15" s="119">
        <f>IF($C$4="Attiecināmās izmaksas",IF('11a+c+n'!$Q15="A",'11a+c+n'!M15,0),0)</f>
        <v>0</v>
      </c>
      <c r="N15" s="119">
        <f>IF($C$4="Attiecināmās izmaksas",IF('11a+c+n'!$Q15="A",'11a+c+n'!N15,0),0)</f>
        <v>0</v>
      </c>
      <c r="O15" s="119">
        <f>IF($C$4="Attiecināmās izmaksas",IF('11a+c+n'!$Q15="A",'11a+c+n'!O15,0),0)</f>
        <v>0</v>
      </c>
      <c r="P15" s="120">
        <f>IF($C$4="Attiecināmās izmaksas",IF('11a+c+n'!$Q15="A",'11a+c+n'!P15,0),0)</f>
        <v>0</v>
      </c>
    </row>
    <row r="16" spans="1:16" ht="20.399999999999999" x14ac:dyDescent="0.2">
      <c r="A16" s="51">
        <f>IF(P16=0,0,IF(COUNTBLANK(P16)=1,0,COUNTA($P$14:P16)))</f>
        <v>0</v>
      </c>
      <c r="B16" s="24" t="str">
        <f>IF($C$4="Attiecināmās izmaksas",IF('11a+c+n'!$Q16="A",'11a+c+n'!B16,0),0)</f>
        <v>17-00000</v>
      </c>
      <c r="C16" s="24" t="str">
        <f>IF($C$4="Attiecināmās izmaksas",IF('11a+c+n'!$Q16="A",'11a+c+n'!C16,0),0)</f>
        <v>Diferenciāla spiediena regulators  AVP DN40 Kvs=16.0</v>
      </c>
      <c r="D16" s="24" t="str">
        <f>IF($C$4="Attiecināmās izmaksas",IF('11a+c+n'!$Q16="A",'11a+c+n'!D16,0),0)</f>
        <v>gb</v>
      </c>
      <c r="E16" s="46"/>
      <c r="F16" s="65"/>
      <c r="G16" s="119"/>
      <c r="H16" s="119">
        <f>IF($C$4="Attiecināmās izmaksas",IF('11a+c+n'!$Q16="A",'11a+c+n'!H16,0),0)</f>
        <v>0</v>
      </c>
      <c r="I16" s="119"/>
      <c r="J16" s="119"/>
      <c r="K16" s="120">
        <f>IF($C$4="Attiecināmās izmaksas",IF('11a+c+n'!$Q16="A",'11a+c+n'!K16,0),0)</f>
        <v>0</v>
      </c>
      <c r="L16" s="65">
        <f>IF($C$4="Attiecināmās izmaksas",IF('11a+c+n'!$Q16="A",'11a+c+n'!L16,0),0)</f>
        <v>0</v>
      </c>
      <c r="M16" s="119">
        <f>IF($C$4="Attiecināmās izmaksas",IF('11a+c+n'!$Q16="A",'11a+c+n'!M16,0),0)</f>
        <v>0</v>
      </c>
      <c r="N16" s="119">
        <f>IF($C$4="Attiecināmās izmaksas",IF('11a+c+n'!$Q16="A",'11a+c+n'!N16,0),0)</f>
        <v>0</v>
      </c>
      <c r="O16" s="119">
        <f>IF($C$4="Attiecināmās izmaksas",IF('11a+c+n'!$Q16="A",'11a+c+n'!O16,0),0)</f>
        <v>0</v>
      </c>
      <c r="P16" s="120">
        <f>IF($C$4="Attiecināmās izmaksas",IF('11a+c+n'!$Q16="A",'11a+c+n'!P16,0),0)</f>
        <v>0</v>
      </c>
    </row>
    <row r="17" spans="1:16" ht="20.399999999999999" x14ac:dyDescent="0.2">
      <c r="A17" s="51">
        <f>IF(P17=0,0,IF(COUNTBLANK(P17)=1,0,COUNTA($P$14:P17)))</f>
        <v>0</v>
      </c>
      <c r="B17" s="24" t="str">
        <f>IF($C$4="Attiecināmās izmaksas",IF('11a+c+n'!$Q17="A",'11a+c+n'!B17,0),0)</f>
        <v>17-00000</v>
      </c>
      <c r="C17" s="24" t="str">
        <f>IF($C$4="Attiecināmās izmaksas",IF('11a+c+n'!$Q17="A",'11a+c+n'!C17,0),0)</f>
        <v>Procesors ECL210  ar karti A266</v>
      </c>
      <c r="D17" s="24" t="str">
        <f>IF($C$4="Attiecināmās izmaksas",IF('11a+c+n'!$Q17="A",'11a+c+n'!D17,0),0)</f>
        <v>kpl</v>
      </c>
      <c r="E17" s="46"/>
      <c r="F17" s="65"/>
      <c r="G17" s="119"/>
      <c r="H17" s="119">
        <f>IF($C$4="Attiecināmās izmaksas",IF('11a+c+n'!$Q17="A",'11a+c+n'!H17,0),0)</f>
        <v>0</v>
      </c>
      <c r="I17" s="119"/>
      <c r="J17" s="119"/>
      <c r="K17" s="120">
        <f>IF($C$4="Attiecināmās izmaksas",IF('11a+c+n'!$Q17="A",'11a+c+n'!K17,0),0)</f>
        <v>0</v>
      </c>
      <c r="L17" s="65">
        <f>IF($C$4="Attiecināmās izmaksas",IF('11a+c+n'!$Q17="A",'11a+c+n'!L17,0),0)</f>
        <v>0</v>
      </c>
      <c r="M17" s="119">
        <f>IF($C$4="Attiecināmās izmaksas",IF('11a+c+n'!$Q17="A",'11a+c+n'!M17,0),0)</f>
        <v>0</v>
      </c>
      <c r="N17" s="119">
        <f>IF($C$4="Attiecināmās izmaksas",IF('11a+c+n'!$Q17="A",'11a+c+n'!N17,0),0)</f>
        <v>0</v>
      </c>
      <c r="O17" s="119">
        <f>IF($C$4="Attiecināmās izmaksas",IF('11a+c+n'!$Q17="A",'11a+c+n'!O17,0),0)</f>
        <v>0</v>
      </c>
      <c r="P17" s="120">
        <f>IF($C$4="Attiecināmās izmaksas",IF('11a+c+n'!$Q17="A",'11a+c+n'!P17,0),0)</f>
        <v>0</v>
      </c>
    </row>
    <row r="18" spans="1:16" ht="20.399999999999999" x14ac:dyDescent="0.2">
      <c r="A18" s="51">
        <f>IF(P18=0,0,IF(COUNTBLANK(P18)=1,0,COUNTA($P$14:P18)))</f>
        <v>0</v>
      </c>
      <c r="B18" s="24" t="str">
        <f>IF($C$4="Attiecināmās izmaksas",IF('11a+c+n'!$Q18="A",'11a+c+n'!B18,0),0)</f>
        <v>17-00000</v>
      </c>
      <c r="C18" s="24" t="str">
        <f>IF($C$4="Attiecināmās izmaksas",IF('11a+c+n'!$Q18="A",'11a+c+n'!C18,0),0)</f>
        <v>Regulēšanas vārsts VM2 Dn40 Kvs 16.0 m3/h</v>
      </c>
      <c r="D18" s="24" t="str">
        <f>IF($C$4="Attiecināmās izmaksas",IF('11a+c+n'!$Q18="A",'11a+c+n'!D18,0),0)</f>
        <v>gb</v>
      </c>
      <c r="E18" s="46"/>
      <c r="F18" s="65"/>
      <c r="G18" s="119"/>
      <c r="H18" s="119">
        <f>IF($C$4="Attiecināmās izmaksas",IF('11a+c+n'!$Q18="A",'11a+c+n'!H18,0),0)</f>
        <v>0</v>
      </c>
      <c r="I18" s="119"/>
      <c r="J18" s="119"/>
      <c r="K18" s="120">
        <f>IF($C$4="Attiecināmās izmaksas",IF('11a+c+n'!$Q18="A",'11a+c+n'!K18,0),0)</f>
        <v>0</v>
      </c>
      <c r="L18" s="65">
        <f>IF($C$4="Attiecināmās izmaksas",IF('11a+c+n'!$Q18="A",'11a+c+n'!L18,0),0)</f>
        <v>0</v>
      </c>
      <c r="M18" s="119">
        <f>IF($C$4="Attiecināmās izmaksas",IF('11a+c+n'!$Q18="A",'11a+c+n'!M18,0),0)</f>
        <v>0</v>
      </c>
      <c r="N18" s="119">
        <f>IF($C$4="Attiecināmās izmaksas",IF('11a+c+n'!$Q18="A",'11a+c+n'!N18,0),0)</f>
        <v>0</v>
      </c>
      <c r="O18" s="119">
        <f>IF($C$4="Attiecināmās izmaksas",IF('11a+c+n'!$Q18="A",'11a+c+n'!O18,0),0)</f>
        <v>0</v>
      </c>
      <c r="P18" s="120">
        <f>IF($C$4="Attiecināmās izmaksas",IF('11a+c+n'!$Q18="A",'11a+c+n'!P18,0),0)</f>
        <v>0</v>
      </c>
    </row>
    <row r="19" spans="1:16" ht="20.399999999999999" x14ac:dyDescent="0.2">
      <c r="A19" s="51">
        <f>IF(P19=0,0,IF(COUNTBLANK(P19)=1,0,COUNTA($P$14:P19)))</f>
        <v>0</v>
      </c>
      <c r="B19" s="24" t="str">
        <f>IF($C$4="Attiecināmās izmaksas",IF('11a+c+n'!$Q19="A",'11a+c+n'!B19,0),0)</f>
        <v>17-00000</v>
      </c>
      <c r="C19" s="24" t="str">
        <f>IF($C$4="Attiecināmās izmaksas",IF('11a+c+n'!$Q19="A",'11a+c+n'!C19,0),0)</f>
        <v>Regulēšanas vārsts VM2 Dn25 Kvs 6.3 m3/h</v>
      </c>
      <c r="D19" s="24" t="str">
        <f>IF($C$4="Attiecināmās izmaksas",IF('11a+c+n'!$Q19="A",'11a+c+n'!D19,0),0)</f>
        <v>gb</v>
      </c>
      <c r="E19" s="46"/>
      <c r="F19" s="65"/>
      <c r="G19" s="119"/>
      <c r="H19" s="119">
        <f>IF($C$4="Attiecināmās izmaksas",IF('11a+c+n'!$Q19="A",'11a+c+n'!H19,0),0)</f>
        <v>0</v>
      </c>
      <c r="I19" s="119"/>
      <c r="J19" s="119"/>
      <c r="K19" s="120">
        <f>IF($C$4="Attiecināmās izmaksas",IF('11a+c+n'!$Q19="A",'11a+c+n'!K19,0),0)</f>
        <v>0</v>
      </c>
      <c r="L19" s="65">
        <f>IF($C$4="Attiecināmās izmaksas",IF('11a+c+n'!$Q19="A",'11a+c+n'!L19,0),0)</f>
        <v>0</v>
      </c>
      <c r="M19" s="119">
        <f>IF($C$4="Attiecināmās izmaksas",IF('11a+c+n'!$Q19="A",'11a+c+n'!M19,0),0)</f>
        <v>0</v>
      </c>
      <c r="N19" s="119">
        <f>IF($C$4="Attiecināmās izmaksas",IF('11a+c+n'!$Q19="A",'11a+c+n'!N19,0),0)</f>
        <v>0</v>
      </c>
      <c r="O19" s="119">
        <f>IF($C$4="Attiecināmās izmaksas",IF('11a+c+n'!$Q19="A",'11a+c+n'!O19,0),0)</f>
        <v>0</v>
      </c>
      <c r="P19" s="120">
        <f>IF($C$4="Attiecināmās izmaksas",IF('11a+c+n'!$Q19="A",'11a+c+n'!P19,0),0)</f>
        <v>0</v>
      </c>
    </row>
    <row r="20" spans="1:16" ht="20.399999999999999" x14ac:dyDescent="0.2">
      <c r="A20" s="51">
        <f>IF(P20=0,0,IF(COUNTBLANK(P20)=1,0,COUNTA($P$14:P20)))</f>
        <v>0</v>
      </c>
      <c r="B20" s="24" t="str">
        <f>IF($C$4="Attiecināmās izmaksas",IF('11a+c+n'!$Q20="A",'11a+c+n'!B20,0),0)</f>
        <v>17-00000</v>
      </c>
      <c r="C20" s="24" t="str">
        <f>IF($C$4="Attiecināmās izmaksas",IF('11a+c+n'!$Q20="A",'11a+c+n'!C20,0),0)</f>
        <v>Izpildmehānisms     AMV20</v>
      </c>
      <c r="D20" s="24" t="str">
        <f>IF($C$4="Attiecināmās izmaksas",IF('11a+c+n'!$Q20="A",'11a+c+n'!D20,0),0)</f>
        <v>gb</v>
      </c>
      <c r="E20" s="46"/>
      <c r="F20" s="65"/>
      <c r="G20" s="119"/>
      <c r="H20" s="119">
        <f>IF($C$4="Attiecināmās izmaksas",IF('11a+c+n'!$Q20="A",'11a+c+n'!H20,0),0)</f>
        <v>0</v>
      </c>
      <c r="I20" s="119"/>
      <c r="J20" s="119"/>
      <c r="K20" s="120">
        <f>IF($C$4="Attiecināmās izmaksas",IF('11a+c+n'!$Q20="A",'11a+c+n'!K20,0),0)</f>
        <v>0</v>
      </c>
      <c r="L20" s="65">
        <f>IF($C$4="Attiecināmās izmaksas",IF('11a+c+n'!$Q20="A",'11a+c+n'!L20,0),0)</f>
        <v>0</v>
      </c>
      <c r="M20" s="119">
        <f>IF($C$4="Attiecināmās izmaksas",IF('11a+c+n'!$Q20="A",'11a+c+n'!M20,0),0)</f>
        <v>0</v>
      </c>
      <c r="N20" s="119">
        <f>IF($C$4="Attiecināmās izmaksas",IF('11a+c+n'!$Q20="A",'11a+c+n'!N20,0),0)</f>
        <v>0</v>
      </c>
      <c r="O20" s="119">
        <f>IF($C$4="Attiecināmās izmaksas",IF('11a+c+n'!$Q20="A",'11a+c+n'!O20,0),0)</f>
        <v>0</v>
      </c>
      <c r="P20" s="120">
        <f>IF($C$4="Attiecināmās izmaksas",IF('11a+c+n'!$Q20="A",'11a+c+n'!P20,0),0)</f>
        <v>0</v>
      </c>
    </row>
    <row r="21" spans="1:16" ht="20.399999999999999" x14ac:dyDescent="0.2">
      <c r="A21" s="51">
        <f>IF(P21=0,0,IF(COUNTBLANK(P21)=1,0,COUNTA($P$14:P21)))</f>
        <v>0</v>
      </c>
      <c r="B21" s="24" t="str">
        <f>IF($C$4="Attiecināmās izmaksas",IF('11a+c+n'!$Q21="A",'11a+c+n'!B21,0),0)</f>
        <v>17-00000</v>
      </c>
      <c r="C21" s="24" t="str">
        <f>IF($C$4="Attiecināmās izmaksas",IF('11a+c+n'!$Q21="A",'11a+c+n'!C21,0),0)</f>
        <v>Izpildmehānisms     AMV30</v>
      </c>
      <c r="D21" s="24" t="str">
        <f>IF($C$4="Attiecināmās izmaksas",IF('11a+c+n'!$Q21="A",'11a+c+n'!D21,0),0)</f>
        <v>gb</v>
      </c>
      <c r="E21" s="46"/>
      <c r="F21" s="65"/>
      <c r="G21" s="119"/>
      <c r="H21" s="119">
        <f>IF($C$4="Attiecināmās izmaksas",IF('11a+c+n'!$Q21="A",'11a+c+n'!H21,0),0)</f>
        <v>0</v>
      </c>
      <c r="I21" s="119"/>
      <c r="J21" s="119"/>
      <c r="K21" s="120">
        <f>IF($C$4="Attiecināmās izmaksas",IF('11a+c+n'!$Q21="A",'11a+c+n'!K21,0),0)</f>
        <v>0</v>
      </c>
      <c r="L21" s="65">
        <f>IF($C$4="Attiecināmās izmaksas",IF('11a+c+n'!$Q21="A",'11a+c+n'!L21,0),0)</f>
        <v>0</v>
      </c>
      <c r="M21" s="119">
        <f>IF($C$4="Attiecināmās izmaksas",IF('11a+c+n'!$Q21="A",'11a+c+n'!M21,0),0)</f>
        <v>0</v>
      </c>
      <c r="N21" s="119">
        <f>IF($C$4="Attiecināmās izmaksas",IF('11a+c+n'!$Q21="A",'11a+c+n'!N21,0),0)</f>
        <v>0</v>
      </c>
      <c r="O21" s="119">
        <f>IF($C$4="Attiecināmās izmaksas",IF('11a+c+n'!$Q21="A",'11a+c+n'!O21,0),0)</f>
        <v>0</v>
      </c>
      <c r="P21" s="120">
        <f>IF($C$4="Attiecināmās izmaksas",IF('11a+c+n'!$Q21="A",'11a+c+n'!P21,0),0)</f>
        <v>0</v>
      </c>
    </row>
    <row r="22" spans="1:16" ht="20.399999999999999" x14ac:dyDescent="0.2">
      <c r="A22" s="51">
        <f>IF(P22=0,0,IF(COUNTBLANK(P22)=1,0,COUNTA($P$14:P22)))</f>
        <v>0</v>
      </c>
      <c r="B22" s="24" t="str">
        <f>IF($C$4="Attiecināmās izmaksas",IF('11a+c+n'!$Q22="A",'11a+c+n'!B22,0),0)</f>
        <v>17-00000</v>
      </c>
      <c r="C22" s="24" t="str">
        <f>IF($C$4="Attiecināmās izmaksas",IF('11a+c+n'!$Q22="A",'11a+c+n'!C22,0),0)</f>
        <v>Ārgaisa temperatūras sensors ESMT</v>
      </c>
      <c r="D22" s="24" t="str">
        <f>IF($C$4="Attiecināmās izmaksas",IF('11a+c+n'!$Q22="A",'11a+c+n'!D22,0),0)</f>
        <v>gb</v>
      </c>
      <c r="E22" s="46"/>
      <c r="F22" s="65"/>
      <c r="G22" s="119"/>
      <c r="H22" s="119">
        <f>IF($C$4="Attiecināmās izmaksas",IF('11a+c+n'!$Q22="A",'11a+c+n'!H22,0),0)</f>
        <v>0</v>
      </c>
      <c r="I22" s="119"/>
      <c r="J22" s="119"/>
      <c r="K22" s="120">
        <f>IF($C$4="Attiecināmās izmaksas",IF('11a+c+n'!$Q22="A",'11a+c+n'!K22,0),0)</f>
        <v>0</v>
      </c>
      <c r="L22" s="65">
        <f>IF($C$4="Attiecināmās izmaksas",IF('11a+c+n'!$Q22="A",'11a+c+n'!L22,0),0)</f>
        <v>0</v>
      </c>
      <c r="M22" s="119">
        <f>IF($C$4="Attiecināmās izmaksas",IF('11a+c+n'!$Q22="A",'11a+c+n'!M22,0),0)</f>
        <v>0</v>
      </c>
      <c r="N22" s="119">
        <f>IF($C$4="Attiecināmās izmaksas",IF('11a+c+n'!$Q22="A",'11a+c+n'!N22,0),0)</f>
        <v>0</v>
      </c>
      <c r="O22" s="119">
        <f>IF($C$4="Attiecināmās izmaksas",IF('11a+c+n'!$Q22="A",'11a+c+n'!O22,0),0)</f>
        <v>0</v>
      </c>
      <c r="P22" s="120">
        <f>IF($C$4="Attiecināmās izmaksas",IF('11a+c+n'!$Q22="A",'11a+c+n'!P22,0),0)</f>
        <v>0</v>
      </c>
    </row>
    <row r="23" spans="1:16" ht="20.399999999999999" x14ac:dyDescent="0.2">
      <c r="A23" s="51">
        <f>IF(P23=0,0,IF(COUNTBLANK(P23)=1,0,COUNTA($P$14:P23)))</f>
        <v>0</v>
      </c>
      <c r="B23" s="24" t="str">
        <f>IF($C$4="Attiecināmās izmaksas",IF('11a+c+n'!$Q23="A",'11a+c+n'!B23,0),0)</f>
        <v>17-00000</v>
      </c>
      <c r="C23" s="24" t="str">
        <f>IF($C$4="Attiecināmās izmaksas",IF('11a+c+n'!$Q23="A",'11a+c+n'!C23,0),0)</f>
        <v>Ūdens temperatūras sensors ESM11</v>
      </c>
      <c r="D23" s="24" t="str">
        <f>IF($C$4="Attiecināmās izmaksas",IF('11a+c+n'!$Q23="A",'11a+c+n'!D23,0),0)</f>
        <v>gb</v>
      </c>
      <c r="E23" s="46"/>
      <c r="F23" s="65"/>
      <c r="G23" s="119"/>
      <c r="H23" s="119">
        <f>IF($C$4="Attiecināmās izmaksas",IF('11a+c+n'!$Q23="A",'11a+c+n'!H23,0),0)</f>
        <v>0</v>
      </c>
      <c r="I23" s="119"/>
      <c r="J23" s="119"/>
      <c r="K23" s="120">
        <f>IF($C$4="Attiecināmās izmaksas",IF('11a+c+n'!$Q23="A",'11a+c+n'!K23,0),0)</f>
        <v>0</v>
      </c>
      <c r="L23" s="65">
        <f>IF($C$4="Attiecināmās izmaksas",IF('11a+c+n'!$Q23="A",'11a+c+n'!L23,0),0)</f>
        <v>0</v>
      </c>
      <c r="M23" s="119">
        <f>IF($C$4="Attiecināmās izmaksas",IF('11a+c+n'!$Q23="A",'11a+c+n'!M23,0),0)</f>
        <v>0</v>
      </c>
      <c r="N23" s="119">
        <f>IF($C$4="Attiecināmās izmaksas",IF('11a+c+n'!$Q23="A",'11a+c+n'!N23,0),0)</f>
        <v>0</v>
      </c>
      <c r="O23" s="119">
        <f>IF($C$4="Attiecināmās izmaksas",IF('11a+c+n'!$Q23="A",'11a+c+n'!O23,0),0)</f>
        <v>0</v>
      </c>
      <c r="P23" s="120">
        <f>IF($C$4="Attiecināmās izmaksas",IF('11a+c+n'!$Q23="A",'11a+c+n'!P23,0),0)</f>
        <v>0</v>
      </c>
    </row>
    <row r="24" spans="1:16" ht="20.399999999999999" x14ac:dyDescent="0.2">
      <c r="A24" s="51">
        <f>IF(P24=0,0,IF(COUNTBLANK(P24)=1,0,COUNTA($P$14:P24)))</f>
        <v>0</v>
      </c>
      <c r="B24" s="24" t="str">
        <f>IF($C$4="Attiecināmās izmaksas",IF('11a+c+n'!$Q24="A",'11a+c+n'!B24,0),0)</f>
        <v>17-00000</v>
      </c>
      <c r="C24" s="24" t="str">
        <f>IF($C$4="Attiecināmās izmaksas",IF('11a+c+n'!$Q24="A",'11a+c+n'!C24,0),0)</f>
        <v>Ūdens temperatūras sensors ESMU</v>
      </c>
      <c r="D24" s="24" t="str">
        <f>IF($C$4="Attiecināmās izmaksas",IF('11a+c+n'!$Q24="A",'11a+c+n'!D24,0),0)</f>
        <v>gb</v>
      </c>
      <c r="E24" s="46"/>
      <c r="F24" s="65"/>
      <c r="G24" s="119"/>
      <c r="H24" s="119">
        <f>IF($C$4="Attiecināmās izmaksas",IF('11a+c+n'!$Q24="A",'11a+c+n'!H24,0),0)</f>
        <v>0</v>
      </c>
      <c r="I24" s="119"/>
      <c r="J24" s="119"/>
      <c r="K24" s="120">
        <f>IF($C$4="Attiecināmās izmaksas",IF('11a+c+n'!$Q24="A",'11a+c+n'!K24,0),0)</f>
        <v>0</v>
      </c>
      <c r="L24" s="65">
        <f>IF($C$4="Attiecināmās izmaksas",IF('11a+c+n'!$Q24="A",'11a+c+n'!L24,0),0)</f>
        <v>0</v>
      </c>
      <c r="M24" s="119">
        <f>IF($C$4="Attiecināmās izmaksas",IF('11a+c+n'!$Q24="A",'11a+c+n'!M24,0),0)</f>
        <v>0</v>
      </c>
      <c r="N24" s="119">
        <f>IF($C$4="Attiecināmās izmaksas",IF('11a+c+n'!$Q24="A",'11a+c+n'!N24,0),0)</f>
        <v>0</v>
      </c>
      <c r="O24" s="119">
        <f>IF($C$4="Attiecināmās izmaksas",IF('11a+c+n'!$Q24="A",'11a+c+n'!O24,0),0)</f>
        <v>0</v>
      </c>
      <c r="P24" s="120">
        <f>IF($C$4="Attiecināmās izmaksas",IF('11a+c+n'!$Q24="A",'11a+c+n'!P24,0),0)</f>
        <v>0</v>
      </c>
    </row>
    <row r="25" spans="1:16" ht="20.399999999999999" x14ac:dyDescent="0.2">
      <c r="A25" s="51">
        <f>IF(P25=0,0,IF(COUNTBLANK(P25)=1,0,COUNTA($P$14:P25)))</f>
        <v>0</v>
      </c>
      <c r="B25" s="24" t="str">
        <f>IF($C$4="Attiecināmās izmaksas",IF('11a+c+n'!$Q25="A",'11a+c+n'!B25,0),0)</f>
        <v>17-00000</v>
      </c>
      <c r="C25" s="24" t="str">
        <f>IF($C$4="Attiecināmās izmaksas",IF('11a+c+n'!$Q25="A",'11a+c+n'!C25,0),0)</f>
        <v>Apkures cirkulācijas sūknis Magna3 40-100F(1x230V)</v>
      </c>
      <c r="D25" s="24" t="str">
        <f>IF($C$4="Attiecināmās izmaksas",IF('11a+c+n'!$Q25="A",'11a+c+n'!D25,0),0)</f>
        <v>gb</v>
      </c>
      <c r="E25" s="46"/>
      <c r="F25" s="65"/>
      <c r="G25" s="119"/>
      <c r="H25" s="119">
        <f>IF($C$4="Attiecināmās izmaksas",IF('11a+c+n'!$Q25="A",'11a+c+n'!H25,0),0)</f>
        <v>0</v>
      </c>
      <c r="I25" s="119"/>
      <c r="J25" s="119"/>
      <c r="K25" s="120">
        <f>IF($C$4="Attiecināmās izmaksas",IF('11a+c+n'!$Q25="A",'11a+c+n'!K25,0),0)</f>
        <v>0</v>
      </c>
      <c r="L25" s="65">
        <f>IF($C$4="Attiecināmās izmaksas",IF('11a+c+n'!$Q25="A",'11a+c+n'!L25,0),0)</f>
        <v>0</v>
      </c>
      <c r="M25" s="119">
        <f>IF($C$4="Attiecināmās izmaksas",IF('11a+c+n'!$Q25="A",'11a+c+n'!M25,0),0)</f>
        <v>0</v>
      </c>
      <c r="N25" s="119">
        <f>IF($C$4="Attiecināmās izmaksas",IF('11a+c+n'!$Q25="A",'11a+c+n'!N25,0),0)</f>
        <v>0</v>
      </c>
      <c r="O25" s="119">
        <f>IF($C$4="Attiecināmās izmaksas",IF('11a+c+n'!$Q25="A",'11a+c+n'!O25,0),0)</f>
        <v>0</v>
      </c>
      <c r="P25" s="120">
        <f>IF($C$4="Attiecināmās izmaksas",IF('11a+c+n'!$Q25="A",'11a+c+n'!P25,0),0)</f>
        <v>0</v>
      </c>
    </row>
    <row r="26" spans="1:16" ht="20.399999999999999" x14ac:dyDescent="0.2">
      <c r="A26" s="51">
        <f>IF(P26=0,0,IF(COUNTBLANK(P26)=1,0,COUNTA($P$14:P26)))</f>
        <v>0</v>
      </c>
      <c r="B26" s="24" t="str">
        <f>IF($C$4="Attiecināmās izmaksas",IF('11a+c+n'!$Q26="A",'11a+c+n'!B26,0),0)</f>
        <v>17-00000</v>
      </c>
      <c r="C26" s="24" t="str">
        <f>IF($C$4="Attiecināmās izmaksas",IF('11a+c+n'!$Q26="A",'11a+c+n'!C26,0),0)</f>
        <v>Karstā ūdens cirkulācijas sūknis Magna3 32-80N(1x230V)</v>
      </c>
      <c r="D26" s="24" t="str">
        <f>IF($C$4="Attiecināmās izmaksas",IF('11a+c+n'!$Q26="A",'11a+c+n'!D26,0),0)</f>
        <v>gb</v>
      </c>
      <c r="E26" s="46"/>
      <c r="F26" s="65"/>
      <c r="G26" s="119"/>
      <c r="H26" s="119">
        <f>IF($C$4="Attiecināmās izmaksas",IF('11a+c+n'!$Q26="A",'11a+c+n'!H26,0),0)</f>
        <v>0</v>
      </c>
      <c r="I26" s="119"/>
      <c r="J26" s="119"/>
      <c r="K26" s="120">
        <f>IF($C$4="Attiecināmās izmaksas",IF('11a+c+n'!$Q26="A",'11a+c+n'!K26,0),0)</f>
        <v>0</v>
      </c>
      <c r="L26" s="65">
        <f>IF($C$4="Attiecināmās izmaksas",IF('11a+c+n'!$Q26="A",'11a+c+n'!L26,0),0)</f>
        <v>0</v>
      </c>
      <c r="M26" s="119">
        <f>IF($C$4="Attiecināmās izmaksas",IF('11a+c+n'!$Q26="A",'11a+c+n'!M26,0),0)</f>
        <v>0</v>
      </c>
      <c r="N26" s="119">
        <f>IF($C$4="Attiecināmās izmaksas",IF('11a+c+n'!$Q26="A",'11a+c+n'!N26,0),0)</f>
        <v>0</v>
      </c>
      <c r="O26" s="119">
        <f>IF($C$4="Attiecināmās izmaksas",IF('11a+c+n'!$Q26="A",'11a+c+n'!O26,0),0)</f>
        <v>0</v>
      </c>
      <c r="P26" s="120">
        <f>IF($C$4="Attiecināmās izmaksas",IF('11a+c+n'!$Q26="A",'11a+c+n'!P26,0),0)</f>
        <v>0</v>
      </c>
    </row>
    <row r="27" spans="1:16" ht="20.399999999999999" x14ac:dyDescent="0.2">
      <c r="A27" s="51">
        <f>IF(P27=0,0,IF(COUNTBLANK(P27)=1,0,COUNTA($P$14:P27)))</f>
        <v>0</v>
      </c>
      <c r="B27" s="24" t="str">
        <f>IF($C$4="Attiecināmās izmaksas",IF('11a+c+n'!$Q27="A",'11a+c+n'!B27,0),0)</f>
        <v>17-00000</v>
      </c>
      <c r="C27" s="24" t="str">
        <f>IF($C$4="Attiecināmās izmaksas",IF('11a+c+n'!$Q27="A",'11a+c+n'!C27,0),0)</f>
        <v>Drošības vārsts                   3/4" 6 bar</v>
      </c>
      <c r="D27" s="24" t="str">
        <f>IF($C$4="Attiecināmās izmaksas",IF('11a+c+n'!$Q27="A",'11a+c+n'!D27,0),0)</f>
        <v>gb</v>
      </c>
      <c r="E27" s="46"/>
      <c r="F27" s="65"/>
      <c r="G27" s="119"/>
      <c r="H27" s="119">
        <f>IF($C$4="Attiecināmās izmaksas",IF('11a+c+n'!$Q27="A",'11a+c+n'!H27,0),0)</f>
        <v>0</v>
      </c>
      <c r="I27" s="119"/>
      <c r="J27" s="119"/>
      <c r="K27" s="120">
        <f>IF($C$4="Attiecināmās izmaksas",IF('11a+c+n'!$Q27="A",'11a+c+n'!K27,0),0)</f>
        <v>0</v>
      </c>
      <c r="L27" s="65">
        <f>IF($C$4="Attiecināmās izmaksas",IF('11a+c+n'!$Q27="A",'11a+c+n'!L27,0),0)</f>
        <v>0</v>
      </c>
      <c r="M27" s="119">
        <f>IF($C$4="Attiecināmās izmaksas",IF('11a+c+n'!$Q27="A",'11a+c+n'!M27,0),0)</f>
        <v>0</v>
      </c>
      <c r="N27" s="119">
        <f>IF($C$4="Attiecināmās izmaksas",IF('11a+c+n'!$Q27="A",'11a+c+n'!N27,0),0)</f>
        <v>0</v>
      </c>
      <c r="O27" s="119">
        <f>IF($C$4="Attiecināmās izmaksas",IF('11a+c+n'!$Q27="A",'11a+c+n'!O27,0),0)</f>
        <v>0</v>
      </c>
      <c r="P27" s="120">
        <f>IF($C$4="Attiecināmās izmaksas",IF('11a+c+n'!$Q27="A",'11a+c+n'!P27,0),0)</f>
        <v>0</v>
      </c>
    </row>
    <row r="28" spans="1:16" ht="20.399999999999999" x14ac:dyDescent="0.2">
      <c r="A28" s="51">
        <f>IF(P28=0,0,IF(COUNTBLANK(P28)=1,0,COUNTA($P$14:P28)))</f>
        <v>0</v>
      </c>
      <c r="B28" s="24" t="str">
        <f>IF($C$4="Attiecināmās izmaksas",IF('11a+c+n'!$Q28="A",'11a+c+n'!B28,0),0)</f>
        <v>17-00000</v>
      </c>
      <c r="C28" s="24" t="str">
        <f>IF($C$4="Attiecināmās izmaksas",IF('11a+c+n'!$Q28="A",'11a+c+n'!C28,0),0)</f>
        <v>Drošības vārsts                   3/4" 10 bar</v>
      </c>
      <c r="D28" s="24" t="str">
        <f>IF($C$4="Attiecināmās izmaksas",IF('11a+c+n'!$Q28="A",'11a+c+n'!D28,0),0)</f>
        <v>gb</v>
      </c>
      <c r="E28" s="46"/>
      <c r="F28" s="65"/>
      <c r="G28" s="119"/>
      <c r="H28" s="119">
        <f>IF($C$4="Attiecināmās izmaksas",IF('11a+c+n'!$Q28="A",'11a+c+n'!H28,0),0)</f>
        <v>0</v>
      </c>
      <c r="I28" s="119"/>
      <c r="J28" s="119"/>
      <c r="K28" s="120">
        <f>IF($C$4="Attiecināmās izmaksas",IF('11a+c+n'!$Q28="A",'11a+c+n'!K28,0),0)</f>
        <v>0</v>
      </c>
      <c r="L28" s="65">
        <f>IF($C$4="Attiecināmās izmaksas",IF('11a+c+n'!$Q28="A",'11a+c+n'!L28,0),0)</f>
        <v>0</v>
      </c>
      <c r="M28" s="119">
        <f>IF($C$4="Attiecināmās izmaksas",IF('11a+c+n'!$Q28="A",'11a+c+n'!M28,0),0)</f>
        <v>0</v>
      </c>
      <c r="N28" s="119">
        <f>IF($C$4="Attiecināmās izmaksas",IF('11a+c+n'!$Q28="A",'11a+c+n'!N28,0),0)</f>
        <v>0</v>
      </c>
      <c r="O28" s="119">
        <f>IF($C$4="Attiecināmās izmaksas",IF('11a+c+n'!$Q28="A",'11a+c+n'!O28,0),0)</f>
        <v>0</v>
      </c>
      <c r="P28" s="120">
        <f>IF($C$4="Attiecināmās izmaksas",IF('11a+c+n'!$Q28="A",'11a+c+n'!P28,0),0)</f>
        <v>0</v>
      </c>
    </row>
    <row r="29" spans="1:16" ht="20.399999999999999" x14ac:dyDescent="0.2">
      <c r="A29" s="51">
        <f>IF(P29=0,0,IF(COUNTBLANK(P29)=1,0,COUNTA($P$14:P29)))</f>
        <v>0</v>
      </c>
      <c r="B29" s="24" t="str">
        <f>IF($C$4="Attiecināmās izmaksas",IF('11a+c+n'!$Q29="A",'11a+c+n'!B29,0),0)</f>
        <v>17-00000</v>
      </c>
      <c r="C29" s="24" t="str">
        <f>IF($C$4="Attiecināmās izmaksas",IF('11a+c+n'!$Q29="A",'11a+c+n'!C29,0),0)</f>
        <v>Ūdens mērītājs                    90ºC 2,5 m3/h    10bar</v>
      </c>
      <c r="D29" s="24" t="str">
        <f>IF($C$4="Attiecināmās izmaksas",IF('11a+c+n'!$Q29="A",'11a+c+n'!D29,0),0)</f>
        <v>gb</v>
      </c>
      <c r="E29" s="46"/>
      <c r="F29" s="65"/>
      <c r="G29" s="119"/>
      <c r="H29" s="119">
        <f>IF($C$4="Attiecināmās izmaksas",IF('11a+c+n'!$Q29="A",'11a+c+n'!H29,0),0)</f>
        <v>0</v>
      </c>
      <c r="I29" s="119"/>
      <c r="J29" s="119"/>
      <c r="K29" s="120">
        <f>IF($C$4="Attiecināmās izmaksas",IF('11a+c+n'!$Q29="A",'11a+c+n'!K29,0),0)</f>
        <v>0</v>
      </c>
      <c r="L29" s="65">
        <f>IF($C$4="Attiecināmās izmaksas",IF('11a+c+n'!$Q29="A",'11a+c+n'!L29,0),0)</f>
        <v>0</v>
      </c>
      <c r="M29" s="119">
        <f>IF($C$4="Attiecināmās izmaksas",IF('11a+c+n'!$Q29="A",'11a+c+n'!M29,0),0)</f>
        <v>0</v>
      </c>
      <c r="N29" s="119">
        <f>IF($C$4="Attiecināmās izmaksas",IF('11a+c+n'!$Q29="A",'11a+c+n'!N29,0),0)</f>
        <v>0</v>
      </c>
      <c r="O29" s="119">
        <f>IF($C$4="Attiecināmās izmaksas",IF('11a+c+n'!$Q29="A",'11a+c+n'!O29,0),0)</f>
        <v>0</v>
      </c>
      <c r="P29" s="120">
        <f>IF($C$4="Attiecināmās izmaksas",IF('11a+c+n'!$Q29="A",'11a+c+n'!P29,0),0)</f>
        <v>0</v>
      </c>
    </row>
    <row r="30" spans="1:16" ht="20.399999999999999" x14ac:dyDescent="0.2">
      <c r="A30" s="51">
        <f>IF(P30=0,0,IF(COUNTBLANK(P30)=1,0,COUNTA($P$14:P30)))</f>
        <v>0</v>
      </c>
      <c r="B30" s="24" t="str">
        <f>IF($C$4="Attiecināmās izmaksas",IF('11a+c+n'!$Q30="A",'11a+c+n'!B30,0),0)</f>
        <v>17-00000</v>
      </c>
      <c r="C30" s="24" t="str">
        <f>IF($C$4="Attiecināmās izmaksas",IF('11a+c+n'!$Q30="A",'11a+c+n'!C30,0),0)</f>
        <v>Ūdens mērītājs                    30ºC 6,0 m3/h   16bar</v>
      </c>
      <c r="D30" s="24" t="str">
        <f>IF($C$4="Attiecināmās izmaksas",IF('11a+c+n'!$Q30="A",'11a+c+n'!D30,0),0)</f>
        <v>gb</v>
      </c>
      <c r="E30" s="46"/>
      <c r="F30" s="65"/>
      <c r="G30" s="119"/>
      <c r="H30" s="119">
        <f>IF($C$4="Attiecināmās izmaksas",IF('11a+c+n'!$Q30="A",'11a+c+n'!H30,0),0)</f>
        <v>0</v>
      </c>
      <c r="I30" s="119"/>
      <c r="J30" s="119"/>
      <c r="K30" s="120">
        <f>IF($C$4="Attiecināmās izmaksas",IF('11a+c+n'!$Q30="A",'11a+c+n'!K30,0),0)</f>
        <v>0</v>
      </c>
      <c r="L30" s="65">
        <f>IF($C$4="Attiecināmās izmaksas",IF('11a+c+n'!$Q30="A",'11a+c+n'!L30,0),0)</f>
        <v>0</v>
      </c>
      <c r="M30" s="119">
        <f>IF($C$4="Attiecināmās izmaksas",IF('11a+c+n'!$Q30="A",'11a+c+n'!M30,0),0)</f>
        <v>0</v>
      </c>
      <c r="N30" s="119">
        <f>IF($C$4="Attiecināmās izmaksas",IF('11a+c+n'!$Q30="A",'11a+c+n'!N30,0),0)</f>
        <v>0</v>
      </c>
      <c r="O30" s="119">
        <f>IF($C$4="Attiecināmās izmaksas",IF('11a+c+n'!$Q30="A",'11a+c+n'!O30,0),0)</f>
        <v>0</v>
      </c>
      <c r="P30" s="120">
        <f>IF($C$4="Attiecināmās izmaksas",IF('11a+c+n'!$Q30="A",'11a+c+n'!P30,0),0)</f>
        <v>0</v>
      </c>
    </row>
    <row r="31" spans="1:16" ht="20.399999999999999" x14ac:dyDescent="0.2">
      <c r="A31" s="51">
        <f>IF(P31=0,0,IF(COUNTBLANK(P31)=1,0,COUNTA($P$14:P31)))</f>
        <v>0</v>
      </c>
      <c r="B31" s="24" t="str">
        <f>IF($C$4="Attiecināmās izmaksas",IF('11a+c+n'!$Q31="A",'11a+c+n'!B31,0),0)</f>
        <v>17-00000</v>
      </c>
      <c r="C31" s="24" t="str">
        <f>IF($C$4="Attiecināmās izmaksas",IF('11a+c+n'!$Q31="A",'11a+c+n'!C31,0),0)</f>
        <v>Izplešanās trauks  N 140      V=140L     6bar</v>
      </c>
      <c r="D31" s="24" t="str">
        <f>IF($C$4="Attiecināmās izmaksas",IF('11a+c+n'!$Q31="A",'11a+c+n'!D31,0),0)</f>
        <v>gb</v>
      </c>
      <c r="E31" s="46"/>
      <c r="F31" s="65"/>
      <c r="G31" s="119"/>
      <c r="H31" s="119">
        <f>IF($C$4="Attiecināmās izmaksas",IF('11a+c+n'!$Q31="A",'11a+c+n'!H31,0),0)</f>
        <v>0</v>
      </c>
      <c r="I31" s="119"/>
      <c r="J31" s="119"/>
      <c r="K31" s="120">
        <f>IF($C$4="Attiecināmās izmaksas",IF('11a+c+n'!$Q31="A",'11a+c+n'!K31,0),0)</f>
        <v>0</v>
      </c>
      <c r="L31" s="65">
        <f>IF($C$4="Attiecināmās izmaksas",IF('11a+c+n'!$Q31="A",'11a+c+n'!L31,0),0)</f>
        <v>0</v>
      </c>
      <c r="M31" s="119">
        <f>IF($C$4="Attiecināmās izmaksas",IF('11a+c+n'!$Q31="A",'11a+c+n'!M31,0),0)</f>
        <v>0</v>
      </c>
      <c r="N31" s="119">
        <f>IF($C$4="Attiecināmās izmaksas",IF('11a+c+n'!$Q31="A",'11a+c+n'!N31,0),0)</f>
        <v>0</v>
      </c>
      <c r="O31" s="119">
        <f>IF($C$4="Attiecināmās izmaksas",IF('11a+c+n'!$Q31="A",'11a+c+n'!O31,0),0)</f>
        <v>0</v>
      </c>
      <c r="P31" s="120">
        <f>IF($C$4="Attiecināmās izmaksas",IF('11a+c+n'!$Q31="A",'11a+c+n'!P31,0),0)</f>
        <v>0</v>
      </c>
    </row>
    <row r="32" spans="1:16" ht="20.399999999999999" x14ac:dyDescent="0.2">
      <c r="A32" s="51">
        <f>IF(P32=0,0,IF(COUNTBLANK(P32)=1,0,COUNTA($P$14:P32)))</f>
        <v>0</v>
      </c>
      <c r="B32" s="24" t="str">
        <f>IF($C$4="Attiecināmās izmaksas",IF('11a+c+n'!$Q32="A",'11a+c+n'!B32,0),0)</f>
        <v>17-00000</v>
      </c>
      <c r="C32" s="24" t="str">
        <f>IF($C$4="Attiecināmās izmaksas",IF('11a+c+n'!$Q32="A",'11a+c+n'!C32,0),0)</f>
        <v>Lodveida ventilis  iemetinātais DN65    PN25</v>
      </c>
      <c r="D32" s="24" t="str">
        <f>IF($C$4="Attiecināmās izmaksas",IF('11a+c+n'!$Q32="A",'11a+c+n'!D32,0),0)</f>
        <v>gb</v>
      </c>
      <c r="E32" s="46"/>
      <c r="F32" s="65"/>
      <c r="G32" s="119"/>
      <c r="H32" s="119">
        <f>IF($C$4="Attiecināmās izmaksas",IF('11a+c+n'!$Q32="A",'11a+c+n'!H32,0),0)</f>
        <v>0</v>
      </c>
      <c r="I32" s="119"/>
      <c r="J32" s="119"/>
      <c r="K32" s="120">
        <f>IF($C$4="Attiecināmās izmaksas",IF('11a+c+n'!$Q32="A",'11a+c+n'!K32,0),0)</f>
        <v>0</v>
      </c>
      <c r="L32" s="65">
        <f>IF($C$4="Attiecināmās izmaksas",IF('11a+c+n'!$Q32="A",'11a+c+n'!L32,0),0)</f>
        <v>0</v>
      </c>
      <c r="M32" s="119">
        <f>IF($C$4="Attiecināmās izmaksas",IF('11a+c+n'!$Q32="A",'11a+c+n'!M32,0),0)</f>
        <v>0</v>
      </c>
      <c r="N32" s="119">
        <f>IF($C$4="Attiecināmās izmaksas",IF('11a+c+n'!$Q32="A",'11a+c+n'!N32,0),0)</f>
        <v>0</v>
      </c>
      <c r="O32" s="119">
        <f>IF($C$4="Attiecināmās izmaksas",IF('11a+c+n'!$Q32="A",'11a+c+n'!O32,0),0)</f>
        <v>0</v>
      </c>
      <c r="P32" s="120">
        <f>IF($C$4="Attiecināmās izmaksas",IF('11a+c+n'!$Q32="A",'11a+c+n'!P32,0),0)</f>
        <v>0</v>
      </c>
    </row>
    <row r="33" spans="1:16" ht="20.399999999999999" x14ac:dyDescent="0.2">
      <c r="A33" s="51">
        <f>IF(P33=0,0,IF(COUNTBLANK(P33)=1,0,COUNTA($P$14:P33)))</f>
        <v>0</v>
      </c>
      <c r="B33" s="24" t="str">
        <f>IF($C$4="Attiecināmās izmaksas",IF('11a+c+n'!$Q33="A",'11a+c+n'!B33,0),0)</f>
        <v>17-00000</v>
      </c>
      <c r="C33" s="24" t="str">
        <f>IF($C$4="Attiecināmās izmaksas",IF('11a+c+n'!$Q33="A",'11a+c+n'!C33,0),0)</f>
        <v>Lodveida ventilis  iemetinātais DN50    PN40</v>
      </c>
      <c r="D33" s="24" t="str">
        <f>IF($C$4="Attiecināmās izmaksas",IF('11a+c+n'!$Q33="A",'11a+c+n'!D33,0),0)</f>
        <v>gb</v>
      </c>
      <c r="E33" s="46"/>
      <c r="F33" s="65"/>
      <c r="G33" s="119"/>
      <c r="H33" s="119">
        <f>IF($C$4="Attiecināmās izmaksas",IF('11a+c+n'!$Q33="A",'11a+c+n'!H33,0),0)</f>
        <v>0</v>
      </c>
      <c r="I33" s="119"/>
      <c r="J33" s="119"/>
      <c r="K33" s="120">
        <f>IF($C$4="Attiecināmās izmaksas",IF('11a+c+n'!$Q33="A",'11a+c+n'!K33,0),0)</f>
        <v>0</v>
      </c>
      <c r="L33" s="65">
        <f>IF($C$4="Attiecināmās izmaksas",IF('11a+c+n'!$Q33="A",'11a+c+n'!L33,0),0)</f>
        <v>0</v>
      </c>
      <c r="M33" s="119">
        <f>IF($C$4="Attiecināmās izmaksas",IF('11a+c+n'!$Q33="A",'11a+c+n'!M33,0),0)</f>
        <v>0</v>
      </c>
      <c r="N33" s="119">
        <f>IF($C$4="Attiecināmās izmaksas",IF('11a+c+n'!$Q33="A",'11a+c+n'!N33,0),0)</f>
        <v>0</v>
      </c>
      <c r="O33" s="119">
        <f>IF($C$4="Attiecināmās izmaksas",IF('11a+c+n'!$Q33="A",'11a+c+n'!O33,0),0)</f>
        <v>0</v>
      </c>
      <c r="P33" s="120">
        <f>IF($C$4="Attiecināmās izmaksas",IF('11a+c+n'!$Q33="A",'11a+c+n'!P33,0),0)</f>
        <v>0</v>
      </c>
    </row>
    <row r="34" spans="1:16" ht="20.399999999999999" x14ac:dyDescent="0.2">
      <c r="A34" s="51">
        <f>IF(P34=0,0,IF(COUNTBLANK(P34)=1,0,COUNTA($P$14:P34)))</f>
        <v>0</v>
      </c>
      <c r="B34" s="24" t="str">
        <f>IF($C$4="Attiecināmās izmaksas",IF('11a+c+n'!$Q34="A",'11a+c+n'!B34,0),0)</f>
        <v>17-00000</v>
      </c>
      <c r="C34" s="24" t="str">
        <f>IF($C$4="Attiecināmās izmaksas",IF('11a+c+n'!$Q34="A",'11a+c+n'!C34,0),0)</f>
        <v>Lodveida ventilis  iemetinātais DN32    PN40</v>
      </c>
      <c r="D34" s="24" t="str">
        <f>IF($C$4="Attiecināmās izmaksas",IF('11a+c+n'!$Q34="A",'11a+c+n'!D34,0),0)</f>
        <v>gb</v>
      </c>
      <c r="E34" s="46"/>
      <c r="F34" s="65"/>
      <c r="G34" s="119"/>
      <c r="H34" s="119">
        <f>IF($C$4="Attiecināmās izmaksas",IF('11a+c+n'!$Q34="A",'11a+c+n'!H34,0),0)</f>
        <v>0</v>
      </c>
      <c r="I34" s="119"/>
      <c r="J34" s="119"/>
      <c r="K34" s="120">
        <f>IF($C$4="Attiecināmās izmaksas",IF('11a+c+n'!$Q34="A",'11a+c+n'!K34,0),0)</f>
        <v>0</v>
      </c>
      <c r="L34" s="65">
        <f>IF($C$4="Attiecināmās izmaksas",IF('11a+c+n'!$Q34="A",'11a+c+n'!L34,0),0)</f>
        <v>0</v>
      </c>
      <c r="M34" s="119">
        <f>IF($C$4="Attiecināmās izmaksas",IF('11a+c+n'!$Q34="A",'11a+c+n'!M34,0),0)</f>
        <v>0</v>
      </c>
      <c r="N34" s="119">
        <f>IF($C$4="Attiecināmās izmaksas",IF('11a+c+n'!$Q34="A",'11a+c+n'!N34,0),0)</f>
        <v>0</v>
      </c>
      <c r="O34" s="119">
        <f>IF($C$4="Attiecināmās izmaksas",IF('11a+c+n'!$Q34="A",'11a+c+n'!O34,0),0)</f>
        <v>0</v>
      </c>
      <c r="P34" s="120">
        <f>IF($C$4="Attiecināmās izmaksas",IF('11a+c+n'!$Q34="A",'11a+c+n'!P34,0),0)</f>
        <v>0</v>
      </c>
    </row>
    <row r="35" spans="1:16" ht="20.399999999999999" x14ac:dyDescent="0.2">
      <c r="A35" s="51">
        <f>IF(P35=0,0,IF(COUNTBLANK(P35)=1,0,COUNTA($P$14:P35)))</f>
        <v>0</v>
      </c>
      <c r="B35" s="24" t="str">
        <f>IF($C$4="Attiecināmās izmaksas",IF('11a+c+n'!$Q35="A",'11a+c+n'!B35,0),0)</f>
        <v>17-00000</v>
      </c>
      <c r="C35" s="24" t="str">
        <f>IF($C$4="Attiecināmās izmaksas",IF('11a+c+n'!$Q35="A",'11a+c+n'!C35,0),0)</f>
        <v>Manometra ventilis    Ø1/2"</v>
      </c>
      <c r="D35" s="24" t="str">
        <f>IF($C$4="Attiecināmās izmaksas",IF('11a+c+n'!$Q35="A",'11a+c+n'!D35,0),0)</f>
        <v>gb</v>
      </c>
      <c r="E35" s="46"/>
      <c r="F35" s="65"/>
      <c r="G35" s="119"/>
      <c r="H35" s="119">
        <f>IF($C$4="Attiecināmās izmaksas",IF('11a+c+n'!$Q35="A",'11a+c+n'!H35,0),0)</f>
        <v>0</v>
      </c>
      <c r="I35" s="119"/>
      <c r="J35" s="119"/>
      <c r="K35" s="120">
        <f>IF($C$4="Attiecināmās izmaksas",IF('11a+c+n'!$Q35="A",'11a+c+n'!K35,0),0)</f>
        <v>0</v>
      </c>
      <c r="L35" s="65">
        <f>IF($C$4="Attiecināmās izmaksas",IF('11a+c+n'!$Q35="A",'11a+c+n'!L35,0),0)</f>
        <v>0</v>
      </c>
      <c r="M35" s="119">
        <f>IF($C$4="Attiecināmās izmaksas",IF('11a+c+n'!$Q35="A",'11a+c+n'!M35,0),0)</f>
        <v>0</v>
      </c>
      <c r="N35" s="119">
        <f>IF($C$4="Attiecināmās izmaksas",IF('11a+c+n'!$Q35="A",'11a+c+n'!N35,0),0)</f>
        <v>0</v>
      </c>
      <c r="O35" s="119">
        <f>IF($C$4="Attiecināmās izmaksas",IF('11a+c+n'!$Q35="A",'11a+c+n'!O35,0),0)</f>
        <v>0</v>
      </c>
      <c r="P35" s="120">
        <f>IF($C$4="Attiecināmās izmaksas",IF('11a+c+n'!$Q35="A",'11a+c+n'!P35,0),0)</f>
        <v>0</v>
      </c>
    </row>
    <row r="36" spans="1:16" ht="20.399999999999999" x14ac:dyDescent="0.2">
      <c r="A36" s="51">
        <f>IF(P36=0,0,IF(COUNTBLANK(P36)=1,0,COUNTA($P$14:P36)))</f>
        <v>0</v>
      </c>
      <c r="B36" s="24" t="str">
        <f>IF($C$4="Attiecināmās izmaksas",IF('11a+c+n'!$Q36="A",'11a+c+n'!B36,0),0)</f>
        <v>17-00000</v>
      </c>
      <c r="C36" s="24" t="str">
        <f>IF($C$4="Attiecināmās izmaksas",IF('11a+c+n'!$Q36="A",'11a+c+n'!C36,0),0)</f>
        <v>Lodveida ventilis        Ø 3/4"</v>
      </c>
      <c r="D36" s="24" t="str">
        <f>IF($C$4="Attiecināmās izmaksas",IF('11a+c+n'!$Q36="A",'11a+c+n'!D36,0),0)</f>
        <v>gb</v>
      </c>
      <c r="E36" s="46"/>
      <c r="F36" s="65"/>
      <c r="G36" s="119"/>
      <c r="H36" s="119">
        <f>IF($C$4="Attiecināmās izmaksas",IF('11a+c+n'!$Q36="A",'11a+c+n'!H36,0),0)</f>
        <v>0</v>
      </c>
      <c r="I36" s="119"/>
      <c r="J36" s="119"/>
      <c r="K36" s="120">
        <f>IF($C$4="Attiecināmās izmaksas",IF('11a+c+n'!$Q36="A",'11a+c+n'!K36,0),0)</f>
        <v>0</v>
      </c>
      <c r="L36" s="65">
        <f>IF($C$4="Attiecināmās izmaksas",IF('11a+c+n'!$Q36="A",'11a+c+n'!L36,0),0)</f>
        <v>0</v>
      </c>
      <c r="M36" s="119">
        <f>IF($C$4="Attiecināmās izmaksas",IF('11a+c+n'!$Q36="A",'11a+c+n'!M36,0),0)</f>
        <v>0</v>
      </c>
      <c r="N36" s="119">
        <f>IF($C$4="Attiecināmās izmaksas",IF('11a+c+n'!$Q36="A",'11a+c+n'!N36,0),0)</f>
        <v>0</v>
      </c>
      <c r="O36" s="119">
        <f>IF($C$4="Attiecināmās izmaksas",IF('11a+c+n'!$Q36="A",'11a+c+n'!O36,0),0)</f>
        <v>0</v>
      </c>
      <c r="P36" s="120">
        <f>IF($C$4="Attiecināmās izmaksas",IF('11a+c+n'!$Q36="A",'11a+c+n'!P36,0),0)</f>
        <v>0</v>
      </c>
    </row>
    <row r="37" spans="1:16" ht="20.399999999999999" x14ac:dyDescent="0.2">
      <c r="A37" s="51">
        <f>IF(P37=0,0,IF(COUNTBLANK(P37)=1,0,COUNTA($P$14:P37)))</f>
        <v>0</v>
      </c>
      <c r="B37" s="24" t="str">
        <f>IF($C$4="Attiecināmās izmaksas",IF('11a+c+n'!$Q37="A",'11a+c+n'!B37,0),0)</f>
        <v>17-00000</v>
      </c>
      <c r="C37" s="24" t="str">
        <f>IF($C$4="Attiecināmās izmaksas",IF('11a+c+n'!$Q37="A",'11a+c+n'!C37,0),0)</f>
        <v>Lodveida ventilis        Ø 1/2"</v>
      </c>
      <c r="D37" s="24" t="str">
        <f>IF($C$4="Attiecināmās izmaksas",IF('11a+c+n'!$Q37="A",'11a+c+n'!D37,0),0)</f>
        <v>gb</v>
      </c>
      <c r="E37" s="46"/>
      <c r="F37" s="65"/>
      <c r="G37" s="119"/>
      <c r="H37" s="119">
        <f>IF($C$4="Attiecināmās izmaksas",IF('11a+c+n'!$Q37="A",'11a+c+n'!H37,0),0)</f>
        <v>0</v>
      </c>
      <c r="I37" s="119"/>
      <c r="J37" s="119"/>
      <c r="K37" s="120">
        <f>IF($C$4="Attiecināmās izmaksas",IF('11a+c+n'!$Q37="A",'11a+c+n'!K37,0),0)</f>
        <v>0</v>
      </c>
      <c r="L37" s="65">
        <f>IF($C$4="Attiecināmās izmaksas",IF('11a+c+n'!$Q37="A",'11a+c+n'!L37,0),0)</f>
        <v>0</v>
      </c>
      <c r="M37" s="119">
        <f>IF($C$4="Attiecināmās izmaksas",IF('11a+c+n'!$Q37="A",'11a+c+n'!M37,0),0)</f>
        <v>0</v>
      </c>
      <c r="N37" s="119">
        <f>IF($C$4="Attiecināmās izmaksas",IF('11a+c+n'!$Q37="A",'11a+c+n'!N37,0),0)</f>
        <v>0</v>
      </c>
      <c r="O37" s="119">
        <f>IF($C$4="Attiecināmās izmaksas",IF('11a+c+n'!$Q37="A",'11a+c+n'!O37,0),0)</f>
        <v>0</v>
      </c>
      <c r="P37" s="120">
        <f>IF($C$4="Attiecināmās izmaksas",IF('11a+c+n'!$Q37="A",'11a+c+n'!P37,0),0)</f>
        <v>0</v>
      </c>
    </row>
    <row r="38" spans="1:16" ht="20.399999999999999" x14ac:dyDescent="0.2">
      <c r="A38" s="51">
        <f>IF(P38=0,0,IF(COUNTBLANK(P38)=1,0,COUNTA($P$14:P38)))</f>
        <v>0</v>
      </c>
      <c r="B38" s="24" t="str">
        <f>IF($C$4="Attiecināmās izmaksas",IF('11a+c+n'!$Q38="A",'11a+c+n'!B38,0),0)</f>
        <v>17-00000</v>
      </c>
      <c r="C38" s="24" t="str">
        <f>IF($C$4="Attiecināmās izmaksas",IF('11a+c+n'!$Q38="A",'11a+c+n'!C38,0),0)</f>
        <v>Lodveida ventilis (bronzas)      DN32</v>
      </c>
      <c r="D38" s="24" t="str">
        <f>IF($C$4="Attiecināmās izmaksas",IF('11a+c+n'!$Q38="A",'11a+c+n'!D38,0),0)</f>
        <v>gb</v>
      </c>
      <c r="E38" s="46"/>
      <c r="F38" s="65"/>
      <c r="G38" s="119"/>
      <c r="H38" s="119">
        <f>IF($C$4="Attiecināmās izmaksas",IF('11a+c+n'!$Q38="A",'11a+c+n'!H38,0),0)</f>
        <v>0</v>
      </c>
      <c r="I38" s="119"/>
      <c r="J38" s="119"/>
      <c r="K38" s="120">
        <f>IF($C$4="Attiecināmās izmaksas",IF('11a+c+n'!$Q38="A",'11a+c+n'!K38,0),0)</f>
        <v>0</v>
      </c>
      <c r="L38" s="65">
        <f>IF($C$4="Attiecināmās izmaksas",IF('11a+c+n'!$Q38="A",'11a+c+n'!L38,0),0)</f>
        <v>0</v>
      </c>
      <c r="M38" s="119">
        <f>IF($C$4="Attiecināmās izmaksas",IF('11a+c+n'!$Q38="A",'11a+c+n'!M38,0),0)</f>
        <v>0</v>
      </c>
      <c r="N38" s="119">
        <f>IF($C$4="Attiecināmās izmaksas",IF('11a+c+n'!$Q38="A",'11a+c+n'!N38,0),0)</f>
        <v>0</v>
      </c>
      <c r="O38" s="119">
        <f>IF($C$4="Attiecināmās izmaksas",IF('11a+c+n'!$Q38="A",'11a+c+n'!O38,0),0)</f>
        <v>0</v>
      </c>
      <c r="P38" s="120">
        <f>IF($C$4="Attiecināmās izmaksas",IF('11a+c+n'!$Q38="A",'11a+c+n'!P38,0),0)</f>
        <v>0</v>
      </c>
    </row>
    <row r="39" spans="1:16" ht="20.399999999999999" x14ac:dyDescent="0.2">
      <c r="A39" s="51">
        <f>IF(P39=0,0,IF(COUNTBLANK(P39)=1,0,COUNTA($P$14:P39)))</f>
        <v>0</v>
      </c>
      <c r="B39" s="24" t="str">
        <f>IF($C$4="Attiecināmās izmaksas",IF('11a+c+n'!$Q39="A",'11a+c+n'!B39,0),0)</f>
        <v>17-00000</v>
      </c>
      <c r="C39" s="24" t="str">
        <f>IF($C$4="Attiecināmās izmaksas",IF('11a+c+n'!$Q39="A",'11a+c+n'!C39,0),0)</f>
        <v>Lodveida ventilis (bronzas)      DN50</v>
      </c>
      <c r="D39" s="24" t="str">
        <f>IF($C$4="Attiecināmās izmaksas",IF('11a+c+n'!$Q39="A",'11a+c+n'!D39,0),0)</f>
        <v>gb</v>
      </c>
      <c r="E39" s="46"/>
      <c r="F39" s="65"/>
      <c r="G39" s="119"/>
      <c r="H39" s="119">
        <f>IF($C$4="Attiecināmās izmaksas",IF('11a+c+n'!$Q39="A",'11a+c+n'!H39,0),0)</f>
        <v>0</v>
      </c>
      <c r="I39" s="119"/>
      <c r="J39" s="119"/>
      <c r="K39" s="120">
        <f>IF($C$4="Attiecināmās izmaksas",IF('11a+c+n'!$Q39="A",'11a+c+n'!K39,0),0)</f>
        <v>0</v>
      </c>
      <c r="L39" s="65">
        <f>IF($C$4="Attiecināmās izmaksas",IF('11a+c+n'!$Q39="A",'11a+c+n'!L39,0),0)</f>
        <v>0</v>
      </c>
      <c r="M39" s="119">
        <f>IF($C$4="Attiecināmās izmaksas",IF('11a+c+n'!$Q39="A",'11a+c+n'!M39,0),0)</f>
        <v>0</v>
      </c>
      <c r="N39" s="119">
        <f>IF($C$4="Attiecināmās izmaksas",IF('11a+c+n'!$Q39="A",'11a+c+n'!N39,0),0)</f>
        <v>0</v>
      </c>
      <c r="O39" s="119">
        <f>IF($C$4="Attiecināmās izmaksas",IF('11a+c+n'!$Q39="A",'11a+c+n'!O39,0),0)</f>
        <v>0</v>
      </c>
      <c r="P39" s="120">
        <f>IF($C$4="Attiecināmās izmaksas",IF('11a+c+n'!$Q39="A",'11a+c+n'!P39,0),0)</f>
        <v>0</v>
      </c>
    </row>
    <row r="40" spans="1:16" ht="20.399999999999999" x14ac:dyDescent="0.2">
      <c r="A40" s="51">
        <f>IF(P40=0,0,IF(COUNTBLANK(P40)=1,0,COUNTA($P$14:P40)))</f>
        <v>0</v>
      </c>
      <c r="B40" s="24" t="str">
        <f>IF($C$4="Attiecināmās izmaksas",IF('11a+c+n'!$Q40="A",'11a+c+n'!B40,0),0)</f>
        <v>17-00000</v>
      </c>
      <c r="C40" s="24" t="str">
        <f>IF($C$4="Attiecināmās izmaksas",IF('11a+c+n'!$Q40="A",'11a+c+n'!C40,0),0)</f>
        <v>Vienvirziena vārsts                                     DN15</v>
      </c>
      <c r="D40" s="24" t="str">
        <f>IF($C$4="Attiecināmās izmaksas",IF('11a+c+n'!$Q40="A",'11a+c+n'!D40,0),0)</f>
        <v>gb</v>
      </c>
      <c r="E40" s="46"/>
      <c r="F40" s="65"/>
      <c r="G40" s="119"/>
      <c r="H40" s="119">
        <f>IF($C$4="Attiecināmās izmaksas",IF('11a+c+n'!$Q40="A",'11a+c+n'!H40,0),0)</f>
        <v>0</v>
      </c>
      <c r="I40" s="119"/>
      <c r="J40" s="119"/>
      <c r="K40" s="120">
        <f>IF($C$4="Attiecināmās izmaksas",IF('11a+c+n'!$Q40="A",'11a+c+n'!K40,0),0)</f>
        <v>0</v>
      </c>
      <c r="L40" s="65">
        <f>IF($C$4="Attiecināmās izmaksas",IF('11a+c+n'!$Q40="A",'11a+c+n'!L40,0),0)</f>
        <v>0</v>
      </c>
      <c r="M40" s="119">
        <f>IF($C$4="Attiecināmās izmaksas",IF('11a+c+n'!$Q40="A",'11a+c+n'!M40,0),0)</f>
        <v>0</v>
      </c>
      <c r="N40" s="119">
        <f>IF($C$4="Attiecināmās izmaksas",IF('11a+c+n'!$Q40="A",'11a+c+n'!N40,0),0)</f>
        <v>0</v>
      </c>
      <c r="O40" s="119">
        <f>IF($C$4="Attiecināmās izmaksas",IF('11a+c+n'!$Q40="A",'11a+c+n'!O40,0),0)</f>
        <v>0</v>
      </c>
      <c r="P40" s="120">
        <f>IF($C$4="Attiecināmās izmaksas",IF('11a+c+n'!$Q40="A",'11a+c+n'!P40,0),0)</f>
        <v>0</v>
      </c>
    </row>
    <row r="41" spans="1:16" ht="20.399999999999999" x14ac:dyDescent="0.2">
      <c r="A41" s="51">
        <f>IF(P41=0,0,IF(COUNTBLANK(P41)=1,0,COUNTA($P$14:P41)))</f>
        <v>0</v>
      </c>
      <c r="B41" s="24" t="str">
        <f>IF($C$4="Attiecināmās izmaksas",IF('11a+c+n'!$Q41="A",'11a+c+n'!B41,0),0)</f>
        <v>17-00000</v>
      </c>
      <c r="C41" s="24" t="str">
        <f>IF($C$4="Attiecināmās izmaksas",IF('11a+c+n'!$Q41="A",'11a+c+n'!C41,0),0)</f>
        <v>Vienvirziena vārsts  k.ūdens                        DN32</v>
      </c>
      <c r="D41" s="24" t="str">
        <f>IF($C$4="Attiecināmās izmaksas",IF('11a+c+n'!$Q41="A",'11a+c+n'!D41,0),0)</f>
        <v>gb</v>
      </c>
      <c r="E41" s="46"/>
      <c r="F41" s="65"/>
      <c r="G41" s="119"/>
      <c r="H41" s="119">
        <f>IF($C$4="Attiecināmās izmaksas",IF('11a+c+n'!$Q41="A",'11a+c+n'!H41,0),0)</f>
        <v>0</v>
      </c>
      <c r="I41" s="119"/>
      <c r="J41" s="119"/>
      <c r="K41" s="120">
        <f>IF($C$4="Attiecināmās izmaksas",IF('11a+c+n'!$Q41="A",'11a+c+n'!K41,0),0)</f>
        <v>0</v>
      </c>
      <c r="L41" s="65">
        <f>IF($C$4="Attiecināmās izmaksas",IF('11a+c+n'!$Q41="A",'11a+c+n'!L41,0),0)</f>
        <v>0</v>
      </c>
      <c r="M41" s="119">
        <f>IF($C$4="Attiecināmās izmaksas",IF('11a+c+n'!$Q41="A",'11a+c+n'!M41,0),0)</f>
        <v>0</v>
      </c>
      <c r="N41" s="119">
        <f>IF($C$4="Attiecināmās izmaksas",IF('11a+c+n'!$Q41="A",'11a+c+n'!N41,0),0)</f>
        <v>0</v>
      </c>
      <c r="O41" s="119">
        <f>IF($C$4="Attiecināmās izmaksas",IF('11a+c+n'!$Q41="A",'11a+c+n'!O41,0),0)</f>
        <v>0</v>
      </c>
      <c r="P41" s="120">
        <f>IF($C$4="Attiecināmās izmaksas",IF('11a+c+n'!$Q41="A",'11a+c+n'!P41,0),0)</f>
        <v>0</v>
      </c>
    </row>
    <row r="42" spans="1:16" ht="20.399999999999999" x14ac:dyDescent="0.2">
      <c r="A42" s="51">
        <f>IF(P42=0,0,IF(COUNTBLANK(P42)=1,0,COUNTA($P$14:P42)))</f>
        <v>0</v>
      </c>
      <c r="B42" s="24" t="str">
        <f>IF($C$4="Attiecināmās izmaksas",IF('11a+c+n'!$Q42="A",'11a+c+n'!B42,0),0)</f>
        <v>17-00000</v>
      </c>
      <c r="C42" s="24" t="str">
        <f>IF($C$4="Attiecināmās izmaksas",IF('11a+c+n'!$Q42="A",'11a+c+n'!C42,0),0)</f>
        <v>Vienvirziena vārsts  k.ūdens                        DN50</v>
      </c>
      <c r="D42" s="24" t="str">
        <f>IF($C$4="Attiecināmās izmaksas",IF('11a+c+n'!$Q42="A",'11a+c+n'!D42,0),0)</f>
        <v>gb</v>
      </c>
      <c r="E42" s="46"/>
      <c r="F42" s="65"/>
      <c r="G42" s="119"/>
      <c r="H42" s="119">
        <f>IF($C$4="Attiecināmās izmaksas",IF('11a+c+n'!$Q42="A",'11a+c+n'!H42,0),0)</f>
        <v>0</v>
      </c>
      <c r="I42" s="119"/>
      <c r="J42" s="119"/>
      <c r="K42" s="120">
        <f>IF($C$4="Attiecināmās izmaksas",IF('11a+c+n'!$Q42="A",'11a+c+n'!K42,0),0)</f>
        <v>0</v>
      </c>
      <c r="L42" s="65">
        <f>IF($C$4="Attiecināmās izmaksas",IF('11a+c+n'!$Q42="A",'11a+c+n'!L42,0),0)</f>
        <v>0</v>
      </c>
      <c r="M42" s="119">
        <f>IF($C$4="Attiecināmās izmaksas",IF('11a+c+n'!$Q42="A",'11a+c+n'!M42,0),0)</f>
        <v>0</v>
      </c>
      <c r="N42" s="119">
        <f>IF($C$4="Attiecināmās izmaksas",IF('11a+c+n'!$Q42="A",'11a+c+n'!N42,0),0)</f>
        <v>0</v>
      </c>
      <c r="O42" s="119">
        <f>IF($C$4="Attiecināmās izmaksas",IF('11a+c+n'!$Q42="A",'11a+c+n'!O42,0),0)</f>
        <v>0</v>
      </c>
      <c r="P42" s="120">
        <f>IF($C$4="Attiecināmās izmaksas",IF('11a+c+n'!$Q42="A",'11a+c+n'!P42,0),0)</f>
        <v>0</v>
      </c>
    </row>
    <row r="43" spans="1:16" ht="20.399999999999999" x14ac:dyDescent="0.2">
      <c r="A43" s="51">
        <f>IF(P43=0,0,IF(COUNTBLANK(P43)=1,0,COUNTA($P$14:P43)))</f>
        <v>0</v>
      </c>
      <c r="B43" s="24" t="str">
        <f>IF($C$4="Attiecināmās izmaksas",IF('11a+c+n'!$Q43="A",'11a+c+n'!B43,0),0)</f>
        <v>17-00000</v>
      </c>
      <c r="C43" s="24" t="str">
        <f>IF($C$4="Attiecināmās izmaksas",IF('11a+c+n'!$Q43="A",'11a+c+n'!C43,0),0)</f>
        <v>Atloku sietiņfiltrs                                        DN65</v>
      </c>
      <c r="D43" s="24" t="str">
        <f>IF($C$4="Attiecināmās izmaksas",IF('11a+c+n'!$Q43="A",'11a+c+n'!D43,0),0)</f>
        <v>gb</v>
      </c>
      <c r="E43" s="46"/>
      <c r="F43" s="65"/>
      <c r="G43" s="119"/>
      <c r="H43" s="119">
        <f>IF($C$4="Attiecināmās izmaksas",IF('11a+c+n'!$Q43="A",'11a+c+n'!H43,0),0)</f>
        <v>0</v>
      </c>
      <c r="I43" s="119"/>
      <c r="J43" s="119"/>
      <c r="K43" s="120">
        <f>IF($C$4="Attiecināmās izmaksas",IF('11a+c+n'!$Q43="A",'11a+c+n'!K43,0),0)</f>
        <v>0</v>
      </c>
      <c r="L43" s="65">
        <f>IF($C$4="Attiecināmās izmaksas",IF('11a+c+n'!$Q43="A",'11a+c+n'!L43,0),0)</f>
        <v>0</v>
      </c>
      <c r="M43" s="119">
        <f>IF($C$4="Attiecināmās izmaksas",IF('11a+c+n'!$Q43="A",'11a+c+n'!M43,0),0)</f>
        <v>0</v>
      </c>
      <c r="N43" s="119">
        <f>IF($C$4="Attiecināmās izmaksas",IF('11a+c+n'!$Q43="A",'11a+c+n'!N43,0),0)</f>
        <v>0</v>
      </c>
      <c r="O43" s="119">
        <f>IF($C$4="Attiecināmās izmaksas",IF('11a+c+n'!$Q43="A",'11a+c+n'!O43,0),0)</f>
        <v>0</v>
      </c>
      <c r="P43" s="120">
        <f>IF($C$4="Attiecināmās izmaksas",IF('11a+c+n'!$Q43="A",'11a+c+n'!P43,0),0)</f>
        <v>0</v>
      </c>
    </row>
    <row r="44" spans="1:16" ht="20.399999999999999" x14ac:dyDescent="0.2">
      <c r="A44" s="51">
        <f>IF(P44=0,0,IF(COUNTBLANK(P44)=1,0,COUNTA($P$14:P44)))</f>
        <v>0</v>
      </c>
      <c r="B44" s="24" t="str">
        <f>IF($C$4="Attiecināmās izmaksas",IF('11a+c+n'!$Q44="A",'11a+c+n'!B44,0),0)</f>
        <v>17-00000</v>
      </c>
      <c r="C44" s="24" t="str">
        <f>IF($C$4="Attiecināmās izmaksas",IF('11a+c+n'!$Q44="A",'11a+c+n'!C44,0),0)</f>
        <v>Atloku sietiņfiltrs                                        DN50</v>
      </c>
      <c r="D44" s="24" t="str">
        <f>IF($C$4="Attiecināmās izmaksas",IF('11a+c+n'!$Q44="A",'11a+c+n'!D44,0),0)</f>
        <v>gb</v>
      </c>
      <c r="E44" s="46"/>
      <c r="F44" s="65"/>
      <c r="G44" s="119"/>
      <c r="H44" s="119">
        <f>IF($C$4="Attiecināmās izmaksas",IF('11a+c+n'!$Q44="A",'11a+c+n'!H44,0),0)</f>
        <v>0</v>
      </c>
      <c r="I44" s="119"/>
      <c r="J44" s="119"/>
      <c r="K44" s="120">
        <f>IF($C$4="Attiecināmās izmaksas",IF('11a+c+n'!$Q44="A",'11a+c+n'!K44,0),0)</f>
        <v>0</v>
      </c>
      <c r="L44" s="65">
        <f>IF($C$4="Attiecināmās izmaksas",IF('11a+c+n'!$Q44="A",'11a+c+n'!L44,0),0)</f>
        <v>0</v>
      </c>
      <c r="M44" s="119">
        <f>IF($C$4="Attiecināmās izmaksas",IF('11a+c+n'!$Q44="A",'11a+c+n'!M44,0),0)</f>
        <v>0</v>
      </c>
      <c r="N44" s="119">
        <f>IF($C$4="Attiecināmās izmaksas",IF('11a+c+n'!$Q44="A",'11a+c+n'!N44,0),0)</f>
        <v>0</v>
      </c>
      <c r="O44" s="119">
        <f>IF($C$4="Attiecināmās izmaksas",IF('11a+c+n'!$Q44="A",'11a+c+n'!O44,0),0)</f>
        <v>0</v>
      </c>
      <c r="P44" s="120">
        <f>IF($C$4="Attiecināmās izmaksas",IF('11a+c+n'!$Q44="A",'11a+c+n'!P44,0),0)</f>
        <v>0</v>
      </c>
    </row>
    <row r="45" spans="1:16" ht="20.399999999999999" x14ac:dyDescent="0.2">
      <c r="A45" s="51">
        <f>IF(P45=0,0,IF(COUNTBLANK(P45)=1,0,COUNTA($P$14:P45)))</f>
        <v>0</v>
      </c>
      <c r="B45" s="24" t="str">
        <f>IF($C$4="Attiecināmās izmaksas",IF('11a+c+n'!$Q45="A",'11a+c+n'!B45,0),0)</f>
        <v>17-00000</v>
      </c>
      <c r="C45" s="24" t="str">
        <f>IF($C$4="Attiecināmās izmaksas",IF('11a+c+n'!$Q45="A",'11a+c+n'!C45,0),0)</f>
        <v>Vītņu sietiņfiltrs                                          DN15</v>
      </c>
      <c r="D45" s="24" t="str">
        <f>IF($C$4="Attiecināmās izmaksas",IF('11a+c+n'!$Q45="A",'11a+c+n'!D45,0),0)</f>
        <v>gb</v>
      </c>
      <c r="E45" s="46"/>
      <c r="F45" s="65"/>
      <c r="G45" s="119"/>
      <c r="H45" s="119">
        <f>IF($C$4="Attiecināmās izmaksas",IF('11a+c+n'!$Q45="A",'11a+c+n'!H45,0),0)</f>
        <v>0</v>
      </c>
      <c r="I45" s="119"/>
      <c r="J45" s="119"/>
      <c r="K45" s="120">
        <f>IF($C$4="Attiecināmās izmaksas",IF('11a+c+n'!$Q45="A",'11a+c+n'!K45,0),0)</f>
        <v>0</v>
      </c>
      <c r="L45" s="65">
        <f>IF($C$4="Attiecināmās izmaksas",IF('11a+c+n'!$Q45="A",'11a+c+n'!L45,0),0)</f>
        <v>0</v>
      </c>
      <c r="M45" s="119">
        <f>IF($C$4="Attiecināmās izmaksas",IF('11a+c+n'!$Q45="A",'11a+c+n'!M45,0),0)</f>
        <v>0</v>
      </c>
      <c r="N45" s="119">
        <f>IF($C$4="Attiecināmās izmaksas",IF('11a+c+n'!$Q45="A",'11a+c+n'!N45,0),0)</f>
        <v>0</v>
      </c>
      <c r="O45" s="119">
        <f>IF($C$4="Attiecināmās izmaksas",IF('11a+c+n'!$Q45="A",'11a+c+n'!O45,0),0)</f>
        <v>0</v>
      </c>
      <c r="P45" s="120">
        <f>IF($C$4="Attiecināmās izmaksas",IF('11a+c+n'!$Q45="A",'11a+c+n'!P45,0),0)</f>
        <v>0</v>
      </c>
    </row>
    <row r="46" spans="1:16" ht="20.399999999999999" x14ac:dyDescent="0.2">
      <c r="A46" s="51">
        <f>IF(P46=0,0,IF(COUNTBLANK(P46)=1,0,COUNTA($P$14:P46)))</f>
        <v>0</v>
      </c>
      <c r="B46" s="24" t="str">
        <f>IF($C$4="Attiecināmās izmaksas",IF('11a+c+n'!$Q46="A",'11a+c+n'!B46,0),0)</f>
        <v>17-00000</v>
      </c>
      <c r="C46" s="24" t="str">
        <f>IF($C$4="Attiecināmās izmaksas",IF('11a+c+n'!$Q46="A",'11a+c+n'!C46,0),0)</f>
        <v>Vītņu sietiņfiltrs  (k.ūdens)                           DN32</v>
      </c>
      <c r="D46" s="24" t="str">
        <f>IF($C$4="Attiecināmās izmaksas",IF('11a+c+n'!$Q46="A",'11a+c+n'!D46,0),0)</f>
        <v>gb</v>
      </c>
      <c r="E46" s="46"/>
      <c r="F46" s="65"/>
      <c r="G46" s="119"/>
      <c r="H46" s="119">
        <f>IF($C$4="Attiecināmās izmaksas",IF('11a+c+n'!$Q46="A",'11a+c+n'!H46,0),0)</f>
        <v>0</v>
      </c>
      <c r="I46" s="119"/>
      <c r="J46" s="119"/>
      <c r="K46" s="120">
        <f>IF($C$4="Attiecināmās izmaksas",IF('11a+c+n'!$Q46="A",'11a+c+n'!K46,0),0)</f>
        <v>0</v>
      </c>
      <c r="L46" s="65">
        <f>IF($C$4="Attiecināmās izmaksas",IF('11a+c+n'!$Q46="A",'11a+c+n'!L46,0),0)</f>
        <v>0</v>
      </c>
      <c r="M46" s="119">
        <f>IF($C$4="Attiecināmās izmaksas",IF('11a+c+n'!$Q46="A",'11a+c+n'!M46,0),0)</f>
        <v>0</v>
      </c>
      <c r="N46" s="119">
        <f>IF($C$4="Attiecināmās izmaksas",IF('11a+c+n'!$Q46="A",'11a+c+n'!N46,0),0)</f>
        <v>0</v>
      </c>
      <c r="O46" s="119">
        <f>IF($C$4="Attiecināmās izmaksas",IF('11a+c+n'!$Q46="A",'11a+c+n'!O46,0),0)</f>
        <v>0</v>
      </c>
      <c r="P46" s="120">
        <f>IF($C$4="Attiecināmās izmaksas",IF('11a+c+n'!$Q46="A",'11a+c+n'!P46,0),0)</f>
        <v>0</v>
      </c>
    </row>
    <row r="47" spans="1:16" ht="20.399999999999999" x14ac:dyDescent="0.2">
      <c r="A47" s="51">
        <f>IF(P47=0,0,IF(COUNTBLANK(P47)=1,0,COUNTA($P$14:P47)))</f>
        <v>0</v>
      </c>
      <c r="B47" s="24" t="str">
        <f>IF($C$4="Attiecināmās izmaksas",IF('11a+c+n'!$Q47="A",'11a+c+n'!B47,0),0)</f>
        <v>17-00000</v>
      </c>
      <c r="C47" s="24" t="str">
        <f>IF($C$4="Attiecināmās izmaksas",IF('11a+c+n'!$Q47="A",'11a+c+n'!C47,0),0)</f>
        <v>Vītņu sietiņfiltrs   (k.ūdens)                          DN50</v>
      </c>
      <c r="D47" s="24" t="str">
        <f>IF($C$4="Attiecināmās izmaksas",IF('11a+c+n'!$Q47="A",'11a+c+n'!D47,0),0)</f>
        <v>gb</v>
      </c>
      <c r="E47" s="46"/>
      <c r="F47" s="65"/>
      <c r="G47" s="119"/>
      <c r="H47" s="119">
        <f>IF($C$4="Attiecināmās izmaksas",IF('11a+c+n'!$Q47="A",'11a+c+n'!H47,0),0)</f>
        <v>0</v>
      </c>
      <c r="I47" s="119"/>
      <c r="J47" s="119"/>
      <c r="K47" s="120">
        <f>IF($C$4="Attiecināmās izmaksas",IF('11a+c+n'!$Q47="A",'11a+c+n'!K47,0),0)</f>
        <v>0</v>
      </c>
      <c r="L47" s="65">
        <f>IF($C$4="Attiecināmās izmaksas",IF('11a+c+n'!$Q47="A",'11a+c+n'!L47,0),0)</f>
        <v>0</v>
      </c>
      <c r="M47" s="119">
        <f>IF($C$4="Attiecināmās izmaksas",IF('11a+c+n'!$Q47="A",'11a+c+n'!M47,0),0)</f>
        <v>0</v>
      </c>
      <c r="N47" s="119">
        <f>IF($C$4="Attiecināmās izmaksas",IF('11a+c+n'!$Q47="A",'11a+c+n'!N47,0),0)</f>
        <v>0</v>
      </c>
      <c r="O47" s="119">
        <f>IF($C$4="Attiecināmās izmaksas",IF('11a+c+n'!$Q47="A",'11a+c+n'!O47,0),0)</f>
        <v>0</v>
      </c>
      <c r="P47" s="120">
        <f>IF($C$4="Attiecināmās izmaksas",IF('11a+c+n'!$Q47="A",'11a+c+n'!P47,0),0)</f>
        <v>0</v>
      </c>
    </row>
    <row r="48" spans="1:16" ht="20.399999999999999" x14ac:dyDescent="0.2">
      <c r="A48" s="51">
        <f>IF(P48=0,0,IF(COUNTBLANK(P48)=1,0,COUNTA($P$14:P48)))</f>
        <v>0</v>
      </c>
      <c r="B48" s="24" t="str">
        <f>IF($C$4="Attiecināmās izmaksas",IF('11a+c+n'!$Q48="A",'11a+c+n'!B48,0),0)</f>
        <v>17-00000</v>
      </c>
      <c r="C48" s="24" t="str">
        <f>IF($C$4="Attiecināmās izmaksas",IF('11a+c+n'!$Q48="A",'11a+c+n'!C48,0),0)</f>
        <v xml:space="preserve">Tehniskais manometrs   0-16 bar </v>
      </c>
      <c r="D48" s="24" t="str">
        <f>IF($C$4="Attiecināmās izmaksas",IF('11a+c+n'!$Q48="A",'11a+c+n'!D48,0),0)</f>
        <v>gb</v>
      </c>
      <c r="E48" s="46"/>
      <c r="F48" s="65"/>
      <c r="G48" s="119"/>
      <c r="H48" s="119">
        <f>IF($C$4="Attiecināmās izmaksas",IF('11a+c+n'!$Q48="A",'11a+c+n'!H48,0),0)</f>
        <v>0</v>
      </c>
      <c r="I48" s="119"/>
      <c r="J48" s="119"/>
      <c r="K48" s="120">
        <f>IF($C$4="Attiecināmās izmaksas",IF('11a+c+n'!$Q48="A",'11a+c+n'!K48,0),0)</f>
        <v>0</v>
      </c>
      <c r="L48" s="65">
        <f>IF($C$4="Attiecināmās izmaksas",IF('11a+c+n'!$Q48="A",'11a+c+n'!L48,0),0)</f>
        <v>0</v>
      </c>
      <c r="M48" s="119">
        <f>IF($C$4="Attiecināmās izmaksas",IF('11a+c+n'!$Q48="A",'11a+c+n'!M48,0),0)</f>
        <v>0</v>
      </c>
      <c r="N48" s="119">
        <f>IF($C$4="Attiecināmās izmaksas",IF('11a+c+n'!$Q48="A",'11a+c+n'!N48,0),0)</f>
        <v>0</v>
      </c>
      <c r="O48" s="119">
        <f>IF($C$4="Attiecināmās izmaksas",IF('11a+c+n'!$Q48="A",'11a+c+n'!O48,0),0)</f>
        <v>0</v>
      </c>
      <c r="P48" s="120">
        <f>IF($C$4="Attiecināmās izmaksas",IF('11a+c+n'!$Q48="A",'11a+c+n'!P48,0),0)</f>
        <v>0</v>
      </c>
    </row>
    <row r="49" spans="1:16" ht="20.399999999999999" x14ac:dyDescent="0.2">
      <c r="A49" s="51">
        <f>IF(P49=0,0,IF(COUNTBLANK(P49)=1,0,COUNTA($P$14:P49)))</f>
        <v>0</v>
      </c>
      <c r="B49" s="24" t="str">
        <f>IF($C$4="Attiecināmās izmaksas",IF('11a+c+n'!$Q49="A",'11a+c+n'!B49,0),0)</f>
        <v>17-00000</v>
      </c>
      <c r="C49" s="24" t="str">
        <f>IF($C$4="Attiecināmās izmaksas",IF('11a+c+n'!$Q49="A",'11a+c+n'!C49,0),0)</f>
        <v>Tehniskais manometrs    0-10 bar</v>
      </c>
      <c r="D49" s="24" t="str">
        <f>IF($C$4="Attiecināmās izmaksas",IF('11a+c+n'!$Q49="A",'11a+c+n'!D49,0),0)</f>
        <v>gb</v>
      </c>
      <c r="E49" s="46"/>
      <c r="F49" s="65"/>
      <c r="G49" s="119"/>
      <c r="H49" s="119">
        <f>IF($C$4="Attiecināmās izmaksas",IF('11a+c+n'!$Q49="A",'11a+c+n'!H49,0),0)</f>
        <v>0</v>
      </c>
      <c r="I49" s="119"/>
      <c r="J49" s="119"/>
      <c r="K49" s="120">
        <f>IF($C$4="Attiecināmās izmaksas",IF('11a+c+n'!$Q49="A",'11a+c+n'!K49,0),0)</f>
        <v>0</v>
      </c>
      <c r="L49" s="65">
        <f>IF($C$4="Attiecināmās izmaksas",IF('11a+c+n'!$Q49="A",'11a+c+n'!L49,0),0)</f>
        <v>0</v>
      </c>
      <c r="M49" s="119">
        <f>IF($C$4="Attiecināmās izmaksas",IF('11a+c+n'!$Q49="A",'11a+c+n'!M49,0),0)</f>
        <v>0</v>
      </c>
      <c r="N49" s="119">
        <f>IF($C$4="Attiecināmās izmaksas",IF('11a+c+n'!$Q49="A",'11a+c+n'!N49,0),0)</f>
        <v>0</v>
      </c>
      <c r="O49" s="119">
        <f>IF($C$4="Attiecināmās izmaksas",IF('11a+c+n'!$Q49="A",'11a+c+n'!O49,0),0)</f>
        <v>0</v>
      </c>
      <c r="P49" s="120">
        <f>IF($C$4="Attiecināmās izmaksas",IF('11a+c+n'!$Q49="A",'11a+c+n'!P49,0),0)</f>
        <v>0</v>
      </c>
    </row>
    <row r="50" spans="1:16" ht="20.399999999999999" x14ac:dyDescent="0.2">
      <c r="A50" s="51">
        <f>IF(P50=0,0,IF(COUNTBLANK(P50)=1,0,COUNTA($P$14:P50)))</f>
        <v>0</v>
      </c>
      <c r="B50" s="24" t="str">
        <f>IF($C$4="Attiecināmās izmaksas",IF('11a+c+n'!$Q50="A",'11a+c+n'!B50,0),0)</f>
        <v>17-00000</v>
      </c>
      <c r="C50" s="24" t="str">
        <f>IF($C$4="Attiecināmās izmaksas",IF('11a+c+n'!$Q50="A",'11a+c+n'!C50,0),0)</f>
        <v>Tehniskais termometrs   0-120ºC</v>
      </c>
      <c r="D50" s="24" t="str">
        <f>IF($C$4="Attiecināmās izmaksas",IF('11a+c+n'!$Q50="A",'11a+c+n'!D50,0),0)</f>
        <v>gb</v>
      </c>
      <c r="E50" s="46"/>
      <c r="F50" s="65"/>
      <c r="G50" s="119"/>
      <c r="H50" s="119">
        <f>IF($C$4="Attiecināmās izmaksas",IF('11a+c+n'!$Q50="A",'11a+c+n'!H50,0),0)</f>
        <v>0</v>
      </c>
      <c r="I50" s="119"/>
      <c r="J50" s="119"/>
      <c r="K50" s="120">
        <f>IF($C$4="Attiecināmās izmaksas",IF('11a+c+n'!$Q50="A",'11a+c+n'!K50,0),0)</f>
        <v>0</v>
      </c>
      <c r="L50" s="65">
        <f>IF($C$4="Attiecināmās izmaksas",IF('11a+c+n'!$Q50="A",'11a+c+n'!L50,0),0)</f>
        <v>0</v>
      </c>
      <c r="M50" s="119">
        <f>IF($C$4="Attiecināmās izmaksas",IF('11a+c+n'!$Q50="A",'11a+c+n'!M50,0),0)</f>
        <v>0</v>
      </c>
      <c r="N50" s="119">
        <f>IF($C$4="Attiecināmās izmaksas",IF('11a+c+n'!$Q50="A",'11a+c+n'!N50,0),0)</f>
        <v>0</v>
      </c>
      <c r="O50" s="119">
        <f>IF($C$4="Attiecināmās izmaksas",IF('11a+c+n'!$Q50="A",'11a+c+n'!O50,0),0)</f>
        <v>0</v>
      </c>
      <c r="P50" s="120">
        <f>IF($C$4="Attiecināmās izmaksas",IF('11a+c+n'!$Q50="A",'11a+c+n'!P50,0),0)</f>
        <v>0</v>
      </c>
    </row>
    <row r="51" spans="1:16" ht="20.399999999999999" x14ac:dyDescent="0.2">
      <c r="A51" s="51">
        <f>IF(P51=0,0,IF(COUNTBLANK(P51)=1,0,COUNTA($P$14:P51)))</f>
        <v>0</v>
      </c>
      <c r="B51" s="24" t="str">
        <f>IF($C$4="Attiecināmās izmaksas",IF('11a+c+n'!$Q51="A",'11a+c+n'!B51,0),0)</f>
        <v>17-00000</v>
      </c>
      <c r="C51" s="24" t="str">
        <f>IF($C$4="Attiecināmās izmaksas",IF('11a+c+n'!$Q51="A",'11a+c+n'!C51,0),0)</f>
        <v>Tehniskais termometrs   0-100ºC</v>
      </c>
      <c r="D51" s="24" t="str">
        <f>IF($C$4="Attiecināmās izmaksas",IF('11a+c+n'!$Q51="A",'11a+c+n'!D51,0),0)</f>
        <v>gb</v>
      </c>
      <c r="E51" s="46"/>
      <c r="F51" s="65"/>
      <c r="G51" s="119"/>
      <c r="H51" s="119">
        <f>IF($C$4="Attiecināmās izmaksas",IF('11a+c+n'!$Q51="A",'11a+c+n'!H51,0),0)</f>
        <v>0</v>
      </c>
      <c r="I51" s="119"/>
      <c r="J51" s="119"/>
      <c r="K51" s="120">
        <f>IF($C$4="Attiecināmās izmaksas",IF('11a+c+n'!$Q51="A",'11a+c+n'!K51,0),0)</f>
        <v>0</v>
      </c>
      <c r="L51" s="65">
        <f>IF($C$4="Attiecināmās izmaksas",IF('11a+c+n'!$Q51="A",'11a+c+n'!L51,0),0)</f>
        <v>0</v>
      </c>
      <c r="M51" s="119">
        <f>IF($C$4="Attiecināmās izmaksas",IF('11a+c+n'!$Q51="A",'11a+c+n'!M51,0),0)</f>
        <v>0</v>
      </c>
      <c r="N51" s="119">
        <f>IF($C$4="Attiecināmās izmaksas",IF('11a+c+n'!$Q51="A",'11a+c+n'!N51,0),0)</f>
        <v>0</v>
      </c>
      <c r="O51" s="119">
        <f>IF($C$4="Attiecināmās izmaksas",IF('11a+c+n'!$Q51="A",'11a+c+n'!O51,0),0)</f>
        <v>0</v>
      </c>
      <c r="P51" s="120">
        <f>IF($C$4="Attiecināmās izmaksas",IF('11a+c+n'!$Q51="A",'11a+c+n'!P51,0),0)</f>
        <v>0</v>
      </c>
    </row>
    <row r="52" spans="1:16" ht="20.399999999999999" x14ac:dyDescent="0.2">
      <c r="A52" s="51">
        <f>IF(P52=0,0,IF(COUNTBLANK(P52)=1,0,COUNTA($P$14:P52)))</f>
        <v>0</v>
      </c>
      <c r="B52" s="24" t="str">
        <f>IF($C$4="Attiecināmās izmaksas",IF('11a+c+n'!$Q52="A",'11a+c+n'!B52,0),0)</f>
        <v>17-00000</v>
      </c>
      <c r="C52" s="24" t="str">
        <f>IF($C$4="Attiecināmās izmaksas",IF('11a+c+n'!$Q52="A",'11a+c+n'!C52,0),0)</f>
        <v xml:space="preserve">Tērauda elektrometinātas caurule  Ø21,3x2,0    </v>
      </c>
      <c r="D52" s="24" t="str">
        <f>IF($C$4="Attiecināmās izmaksas",IF('11a+c+n'!$Q52="A",'11a+c+n'!D52,0),0)</f>
        <v>m</v>
      </c>
      <c r="E52" s="46"/>
      <c r="F52" s="65"/>
      <c r="G52" s="119"/>
      <c r="H52" s="119">
        <f>IF($C$4="Attiecināmās izmaksas",IF('11a+c+n'!$Q52="A",'11a+c+n'!H52,0),0)</f>
        <v>0</v>
      </c>
      <c r="I52" s="119"/>
      <c r="J52" s="119"/>
      <c r="K52" s="120">
        <f>IF($C$4="Attiecināmās izmaksas",IF('11a+c+n'!$Q52="A",'11a+c+n'!K52,0),0)</f>
        <v>0</v>
      </c>
      <c r="L52" s="65">
        <f>IF($C$4="Attiecināmās izmaksas",IF('11a+c+n'!$Q52="A",'11a+c+n'!L52,0),0)</f>
        <v>0</v>
      </c>
      <c r="M52" s="119">
        <f>IF($C$4="Attiecināmās izmaksas",IF('11a+c+n'!$Q52="A",'11a+c+n'!M52,0),0)</f>
        <v>0</v>
      </c>
      <c r="N52" s="119">
        <f>IF($C$4="Attiecināmās izmaksas",IF('11a+c+n'!$Q52="A",'11a+c+n'!N52,0),0)</f>
        <v>0</v>
      </c>
      <c r="O52" s="119">
        <f>IF($C$4="Attiecināmās izmaksas",IF('11a+c+n'!$Q52="A",'11a+c+n'!O52,0),0)</f>
        <v>0</v>
      </c>
      <c r="P52" s="120">
        <f>IF($C$4="Attiecināmās izmaksas",IF('11a+c+n'!$Q52="A",'11a+c+n'!P52,0),0)</f>
        <v>0</v>
      </c>
    </row>
    <row r="53" spans="1:16" ht="20.399999999999999" x14ac:dyDescent="0.2">
      <c r="A53" s="51">
        <f>IF(P53=0,0,IF(COUNTBLANK(P53)=1,0,COUNTA($P$14:P53)))</f>
        <v>0</v>
      </c>
      <c r="B53" s="24" t="str">
        <f>IF($C$4="Attiecināmās izmaksas",IF('11a+c+n'!$Q53="A",'11a+c+n'!B53,0),0)</f>
        <v>17-00000</v>
      </c>
      <c r="C53" s="24" t="str">
        <f>IF($C$4="Attiecināmās izmaksas",IF('11a+c+n'!$Q53="A",'11a+c+n'!C53,0),0)</f>
        <v>Tērauda elektrometinātas caurule  Ø26.9x2.3</v>
      </c>
      <c r="D53" s="24" t="str">
        <f>IF($C$4="Attiecināmās izmaksas",IF('11a+c+n'!$Q53="A",'11a+c+n'!D53,0),0)</f>
        <v>m</v>
      </c>
      <c r="E53" s="46"/>
      <c r="F53" s="65"/>
      <c r="G53" s="119"/>
      <c r="H53" s="119">
        <f>IF($C$4="Attiecināmās izmaksas",IF('11a+c+n'!$Q53="A",'11a+c+n'!H53,0),0)</f>
        <v>0</v>
      </c>
      <c r="I53" s="119"/>
      <c r="J53" s="119"/>
      <c r="K53" s="120">
        <f>IF($C$4="Attiecināmās izmaksas",IF('11a+c+n'!$Q53="A",'11a+c+n'!K53,0),0)</f>
        <v>0</v>
      </c>
      <c r="L53" s="65">
        <f>IF($C$4="Attiecināmās izmaksas",IF('11a+c+n'!$Q53="A",'11a+c+n'!L53,0),0)</f>
        <v>0</v>
      </c>
      <c r="M53" s="119">
        <f>IF($C$4="Attiecināmās izmaksas",IF('11a+c+n'!$Q53="A",'11a+c+n'!M53,0),0)</f>
        <v>0</v>
      </c>
      <c r="N53" s="119">
        <f>IF($C$4="Attiecināmās izmaksas",IF('11a+c+n'!$Q53="A",'11a+c+n'!N53,0),0)</f>
        <v>0</v>
      </c>
      <c r="O53" s="119">
        <f>IF($C$4="Attiecināmās izmaksas",IF('11a+c+n'!$Q53="A",'11a+c+n'!O53,0),0)</f>
        <v>0</v>
      </c>
      <c r="P53" s="120">
        <f>IF($C$4="Attiecināmās izmaksas",IF('11a+c+n'!$Q53="A",'11a+c+n'!P53,0),0)</f>
        <v>0</v>
      </c>
    </row>
    <row r="54" spans="1:16" ht="20.399999999999999" x14ac:dyDescent="0.2">
      <c r="A54" s="51">
        <f>IF(P54=0,0,IF(COUNTBLANK(P54)=1,0,COUNTA($P$14:P54)))</f>
        <v>0</v>
      </c>
      <c r="B54" s="24" t="str">
        <f>IF($C$4="Attiecināmās izmaksas",IF('11a+c+n'!$Q54="A",'11a+c+n'!B54,0),0)</f>
        <v>17-00000</v>
      </c>
      <c r="C54" s="24" t="str">
        <f>IF($C$4="Attiecināmās izmaksas",IF('11a+c+n'!$Q54="A",'11a+c+n'!C54,0),0)</f>
        <v>Tērauda elektrometinātas caurule  Ø48.3x2.6</v>
      </c>
      <c r="D54" s="24" t="str">
        <f>IF($C$4="Attiecināmās izmaksas",IF('11a+c+n'!$Q54="A",'11a+c+n'!D54,0),0)</f>
        <v>m</v>
      </c>
      <c r="E54" s="46"/>
      <c r="F54" s="65"/>
      <c r="G54" s="119"/>
      <c r="H54" s="119">
        <f>IF($C$4="Attiecināmās izmaksas",IF('11a+c+n'!$Q54="A",'11a+c+n'!H54,0),0)</f>
        <v>0</v>
      </c>
      <c r="I54" s="119"/>
      <c r="J54" s="119"/>
      <c r="K54" s="120">
        <f>IF($C$4="Attiecināmās izmaksas",IF('11a+c+n'!$Q54="A",'11a+c+n'!K54,0),0)</f>
        <v>0</v>
      </c>
      <c r="L54" s="65">
        <f>IF($C$4="Attiecināmās izmaksas",IF('11a+c+n'!$Q54="A",'11a+c+n'!L54,0),0)</f>
        <v>0</v>
      </c>
      <c r="M54" s="119">
        <f>IF($C$4="Attiecināmās izmaksas",IF('11a+c+n'!$Q54="A",'11a+c+n'!M54,0),0)</f>
        <v>0</v>
      </c>
      <c r="N54" s="119">
        <f>IF($C$4="Attiecināmās izmaksas",IF('11a+c+n'!$Q54="A",'11a+c+n'!N54,0),0)</f>
        <v>0</v>
      </c>
      <c r="O54" s="119">
        <f>IF($C$4="Attiecināmās izmaksas",IF('11a+c+n'!$Q54="A",'11a+c+n'!O54,0),0)</f>
        <v>0</v>
      </c>
      <c r="P54" s="120">
        <f>IF($C$4="Attiecināmās izmaksas",IF('11a+c+n'!$Q54="A",'11a+c+n'!P54,0),0)</f>
        <v>0</v>
      </c>
    </row>
    <row r="55" spans="1:16" ht="20.399999999999999" x14ac:dyDescent="0.2">
      <c r="A55" s="51">
        <f>IF(P55=0,0,IF(COUNTBLANK(P55)=1,0,COUNTA($P$14:P55)))</f>
        <v>0</v>
      </c>
      <c r="B55" s="24" t="str">
        <f>IF($C$4="Attiecināmās izmaksas",IF('11a+c+n'!$Q55="A",'11a+c+n'!B55,0),0)</f>
        <v>17-00000</v>
      </c>
      <c r="C55" s="24" t="str">
        <f>IF($C$4="Attiecināmās izmaksas",IF('11a+c+n'!$Q55="A",'11a+c+n'!C55,0),0)</f>
        <v>Tērauda elektrometinātas caurule  Ø60.3x2.9</v>
      </c>
      <c r="D55" s="24" t="str">
        <f>IF($C$4="Attiecināmās izmaksas",IF('11a+c+n'!$Q55="A",'11a+c+n'!D55,0),0)</f>
        <v>m</v>
      </c>
      <c r="E55" s="46"/>
      <c r="F55" s="65"/>
      <c r="G55" s="119"/>
      <c r="H55" s="119">
        <f>IF($C$4="Attiecināmās izmaksas",IF('11a+c+n'!$Q55="A",'11a+c+n'!H55,0),0)</f>
        <v>0</v>
      </c>
      <c r="I55" s="119"/>
      <c r="J55" s="119"/>
      <c r="K55" s="120">
        <f>IF($C$4="Attiecināmās izmaksas",IF('11a+c+n'!$Q55="A",'11a+c+n'!K55,0),0)</f>
        <v>0</v>
      </c>
      <c r="L55" s="65">
        <f>IF($C$4="Attiecināmās izmaksas",IF('11a+c+n'!$Q55="A",'11a+c+n'!L55,0),0)</f>
        <v>0</v>
      </c>
      <c r="M55" s="119">
        <f>IF($C$4="Attiecināmās izmaksas",IF('11a+c+n'!$Q55="A",'11a+c+n'!M55,0),0)</f>
        <v>0</v>
      </c>
      <c r="N55" s="119">
        <f>IF($C$4="Attiecināmās izmaksas",IF('11a+c+n'!$Q55="A",'11a+c+n'!N55,0),0)</f>
        <v>0</v>
      </c>
      <c r="O55" s="119">
        <f>IF($C$4="Attiecināmās izmaksas",IF('11a+c+n'!$Q55="A",'11a+c+n'!O55,0),0)</f>
        <v>0</v>
      </c>
      <c r="P55" s="120">
        <f>IF($C$4="Attiecināmās izmaksas",IF('11a+c+n'!$Q55="A",'11a+c+n'!P55,0),0)</f>
        <v>0</v>
      </c>
    </row>
    <row r="56" spans="1:16" ht="20.399999999999999" x14ac:dyDescent="0.2">
      <c r="A56" s="51">
        <f>IF(P56=0,0,IF(COUNTBLANK(P56)=1,0,COUNTA($P$14:P56)))</f>
        <v>0</v>
      </c>
      <c r="B56" s="24" t="str">
        <f>IF($C$4="Attiecināmās izmaksas",IF('11a+c+n'!$Q56="A",'11a+c+n'!B56,0),0)</f>
        <v>17-00000</v>
      </c>
      <c r="C56" s="24" t="str">
        <f>IF($C$4="Attiecināmās izmaksas",IF('11a+c+n'!$Q56="A",'11a+c+n'!C56,0),0)</f>
        <v>Tērauda elektrometinātas caurule  Ø76.1x2.9</v>
      </c>
      <c r="D56" s="24" t="str">
        <f>IF($C$4="Attiecināmās izmaksas",IF('11a+c+n'!$Q56="A",'11a+c+n'!D56,0),0)</f>
        <v>m</v>
      </c>
      <c r="E56" s="46"/>
      <c r="F56" s="65"/>
      <c r="G56" s="119"/>
      <c r="H56" s="119">
        <f>IF($C$4="Attiecināmās izmaksas",IF('11a+c+n'!$Q56="A",'11a+c+n'!H56,0),0)</f>
        <v>0</v>
      </c>
      <c r="I56" s="119"/>
      <c r="J56" s="119"/>
      <c r="K56" s="120">
        <f>IF($C$4="Attiecināmās izmaksas",IF('11a+c+n'!$Q56="A",'11a+c+n'!K56,0),0)</f>
        <v>0</v>
      </c>
      <c r="L56" s="65">
        <f>IF($C$4="Attiecināmās izmaksas",IF('11a+c+n'!$Q56="A",'11a+c+n'!L56,0),0)</f>
        <v>0</v>
      </c>
      <c r="M56" s="119">
        <f>IF($C$4="Attiecināmās izmaksas",IF('11a+c+n'!$Q56="A",'11a+c+n'!M56,0),0)</f>
        <v>0</v>
      </c>
      <c r="N56" s="119">
        <f>IF($C$4="Attiecināmās izmaksas",IF('11a+c+n'!$Q56="A",'11a+c+n'!N56,0),0)</f>
        <v>0</v>
      </c>
      <c r="O56" s="119">
        <f>IF($C$4="Attiecināmās izmaksas",IF('11a+c+n'!$Q56="A",'11a+c+n'!O56,0),0)</f>
        <v>0</v>
      </c>
      <c r="P56" s="120">
        <f>IF($C$4="Attiecināmās izmaksas",IF('11a+c+n'!$Q56="A",'11a+c+n'!P56,0),0)</f>
        <v>0</v>
      </c>
    </row>
    <row r="57" spans="1:16" ht="20.399999999999999" x14ac:dyDescent="0.2">
      <c r="A57" s="51">
        <f>IF(P57=0,0,IF(COUNTBLANK(P57)=1,0,COUNTA($P$14:P57)))</f>
        <v>0</v>
      </c>
      <c r="B57" s="24" t="str">
        <f>IF($C$4="Attiecināmās izmaksas",IF('11a+c+n'!$Q57="A",'11a+c+n'!B57,0),0)</f>
        <v>17-00000</v>
      </c>
      <c r="C57" s="24" t="str">
        <f>IF($C$4="Attiecināmās izmaksas",IF('11a+c+n'!$Q57="A",'11a+c+n'!C57,0),0)</f>
        <v>Nerūsējošā tērauda caurule Ø42.4x2,0        DN32        EN1.4307/304L</v>
      </c>
      <c r="D57" s="24" t="str">
        <f>IF($C$4="Attiecināmās izmaksas",IF('11a+c+n'!$Q57="A",'11a+c+n'!D57,0),0)</f>
        <v>m</v>
      </c>
      <c r="E57" s="46"/>
      <c r="F57" s="65"/>
      <c r="G57" s="119"/>
      <c r="H57" s="119">
        <f>IF($C$4="Attiecināmās izmaksas",IF('11a+c+n'!$Q57="A",'11a+c+n'!H57,0),0)</f>
        <v>0</v>
      </c>
      <c r="I57" s="119"/>
      <c r="J57" s="119"/>
      <c r="K57" s="120">
        <f>IF($C$4="Attiecināmās izmaksas",IF('11a+c+n'!$Q57="A",'11a+c+n'!K57,0),0)</f>
        <v>0</v>
      </c>
      <c r="L57" s="65">
        <f>IF($C$4="Attiecināmās izmaksas",IF('11a+c+n'!$Q57="A",'11a+c+n'!L57,0),0)</f>
        <v>0</v>
      </c>
      <c r="M57" s="119">
        <f>IF($C$4="Attiecināmās izmaksas",IF('11a+c+n'!$Q57="A",'11a+c+n'!M57,0),0)</f>
        <v>0</v>
      </c>
      <c r="N57" s="119">
        <f>IF($C$4="Attiecināmās izmaksas",IF('11a+c+n'!$Q57="A",'11a+c+n'!N57,0),0)</f>
        <v>0</v>
      </c>
      <c r="O57" s="119">
        <f>IF($C$4="Attiecināmās izmaksas",IF('11a+c+n'!$Q57="A",'11a+c+n'!O57,0),0)</f>
        <v>0</v>
      </c>
      <c r="P57" s="120">
        <f>IF($C$4="Attiecināmās izmaksas",IF('11a+c+n'!$Q57="A",'11a+c+n'!P57,0),0)</f>
        <v>0</v>
      </c>
    </row>
    <row r="58" spans="1:16" ht="20.399999999999999" x14ac:dyDescent="0.2">
      <c r="A58" s="51">
        <f>IF(P58=0,0,IF(COUNTBLANK(P58)=1,0,COUNTA($P$14:P58)))</f>
        <v>0</v>
      </c>
      <c r="B58" s="24" t="str">
        <f>IF($C$4="Attiecināmās izmaksas",IF('11a+c+n'!$Q58="A",'11a+c+n'!B58,0),0)</f>
        <v>17-00000</v>
      </c>
      <c r="C58" s="24" t="str">
        <f>IF($C$4="Attiecināmās izmaksas",IF('11a+c+n'!$Q58="A",'11a+c+n'!C58,0),0)</f>
        <v>Nerūsējošā tērauda caurule Ø60.3x2,0        DN50        EN1.4307/304L</v>
      </c>
      <c r="D58" s="24" t="str">
        <f>IF($C$4="Attiecināmās izmaksas",IF('11a+c+n'!$Q58="A",'11a+c+n'!D58,0),0)</f>
        <v>m</v>
      </c>
      <c r="E58" s="46"/>
      <c r="F58" s="65"/>
      <c r="G58" s="119"/>
      <c r="H58" s="119">
        <f>IF($C$4="Attiecināmās izmaksas",IF('11a+c+n'!$Q58="A",'11a+c+n'!H58,0),0)</f>
        <v>0</v>
      </c>
      <c r="I58" s="119"/>
      <c r="J58" s="119"/>
      <c r="K58" s="120">
        <f>IF($C$4="Attiecināmās izmaksas",IF('11a+c+n'!$Q58="A",'11a+c+n'!K58,0),0)</f>
        <v>0</v>
      </c>
      <c r="L58" s="65">
        <f>IF($C$4="Attiecināmās izmaksas",IF('11a+c+n'!$Q58="A",'11a+c+n'!L58,0),0)</f>
        <v>0</v>
      </c>
      <c r="M58" s="119">
        <f>IF($C$4="Attiecināmās izmaksas",IF('11a+c+n'!$Q58="A",'11a+c+n'!M58,0),0)</f>
        <v>0</v>
      </c>
      <c r="N58" s="119">
        <f>IF($C$4="Attiecināmās izmaksas",IF('11a+c+n'!$Q58="A",'11a+c+n'!N58,0),0)</f>
        <v>0</v>
      </c>
      <c r="O58" s="119">
        <f>IF($C$4="Attiecināmās izmaksas",IF('11a+c+n'!$Q58="A",'11a+c+n'!O58,0),0)</f>
        <v>0</v>
      </c>
      <c r="P58" s="120">
        <f>IF($C$4="Attiecināmās izmaksas",IF('11a+c+n'!$Q58="A",'11a+c+n'!P58,0),0)</f>
        <v>0</v>
      </c>
    </row>
    <row r="59" spans="1:16" ht="20.399999999999999" x14ac:dyDescent="0.2">
      <c r="A59" s="51">
        <f>IF(P59=0,0,IF(COUNTBLANK(P59)=1,0,COUNTA($P$14:P59)))</f>
        <v>0</v>
      </c>
      <c r="B59" s="24" t="str">
        <f>IF($C$4="Attiecināmās izmaksas",IF('11a+c+n'!$Q59="A",'11a+c+n'!B59,0),0)</f>
        <v>17-00000</v>
      </c>
      <c r="C59" s="24" t="str">
        <f>IF($C$4="Attiecināmās izmaksas",IF('11a+c+n'!$Q59="A",'11a+c+n'!C59,0),0)</f>
        <v>Siltumizolācija  Hvac Section AluCoat T    22-20</v>
      </c>
      <c r="D59" s="24" t="str">
        <f>IF($C$4="Attiecināmās izmaksas",IF('11a+c+n'!$Q59="A",'11a+c+n'!D59,0),0)</f>
        <v>m</v>
      </c>
      <c r="E59" s="46"/>
      <c r="F59" s="65"/>
      <c r="G59" s="119"/>
      <c r="H59" s="119">
        <f>IF($C$4="Attiecināmās izmaksas",IF('11a+c+n'!$Q59="A",'11a+c+n'!H59,0),0)</f>
        <v>0</v>
      </c>
      <c r="I59" s="119"/>
      <c r="J59" s="119"/>
      <c r="K59" s="120">
        <f>IF($C$4="Attiecināmās izmaksas",IF('11a+c+n'!$Q59="A",'11a+c+n'!K59,0),0)</f>
        <v>0</v>
      </c>
      <c r="L59" s="65">
        <f>IF($C$4="Attiecināmās izmaksas",IF('11a+c+n'!$Q59="A",'11a+c+n'!L59,0),0)</f>
        <v>0</v>
      </c>
      <c r="M59" s="119">
        <f>IF($C$4="Attiecināmās izmaksas",IF('11a+c+n'!$Q59="A",'11a+c+n'!M59,0),0)</f>
        <v>0</v>
      </c>
      <c r="N59" s="119">
        <f>IF($C$4="Attiecināmās izmaksas",IF('11a+c+n'!$Q59="A",'11a+c+n'!N59,0),0)</f>
        <v>0</v>
      </c>
      <c r="O59" s="119">
        <f>IF($C$4="Attiecināmās izmaksas",IF('11a+c+n'!$Q59="A",'11a+c+n'!O59,0),0)</f>
        <v>0</v>
      </c>
      <c r="P59" s="120">
        <f>IF($C$4="Attiecināmās izmaksas",IF('11a+c+n'!$Q59="A",'11a+c+n'!P59,0),0)</f>
        <v>0</v>
      </c>
    </row>
    <row r="60" spans="1:16" ht="20.399999999999999" x14ac:dyDescent="0.2">
      <c r="A60" s="51">
        <f>IF(P60=0,0,IF(COUNTBLANK(P60)=1,0,COUNTA($P$14:P60)))</f>
        <v>0</v>
      </c>
      <c r="B60" s="24" t="str">
        <f>IF($C$4="Attiecināmās izmaksas",IF('11a+c+n'!$Q60="A",'11a+c+n'!B60,0),0)</f>
        <v>17-00000</v>
      </c>
      <c r="C60" s="24" t="str">
        <f>IF($C$4="Attiecināmās izmaksas",IF('11a+c+n'!$Q60="A",'11a+c+n'!C60,0),0)</f>
        <v>Siltumizolācija  Hvac Section AluCoat T     28-20</v>
      </c>
      <c r="D60" s="24" t="str">
        <f>IF($C$4="Attiecināmās izmaksas",IF('11a+c+n'!$Q60="A",'11a+c+n'!D60,0),0)</f>
        <v>m</v>
      </c>
      <c r="E60" s="46"/>
      <c r="F60" s="65"/>
      <c r="G60" s="119"/>
      <c r="H60" s="119">
        <f>IF($C$4="Attiecināmās izmaksas",IF('11a+c+n'!$Q60="A",'11a+c+n'!H60,0),0)</f>
        <v>0</v>
      </c>
      <c r="I60" s="119"/>
      <c r="J60" s="119"/>
      <c r="K60" s="120">
        <f>IF($C$4="Attiecināmās izmaksas",IF('11a+c+n'!$Q60="A",'11a+c+n'!K60,0),0)</f>
        <v>0</v>
      </c>
      <c r="L60" s="65">
        <f>IF($C$4="Attiecināmās izmaksas",IF('11a+c+n'!$Q60="A",'11a+c+n'!L60,0),0)</f>
        <v>0</v>
      </c>
      <c r="M60" s="119">
        <f>IF($C$4="Attiecināmās izmaksas",IF('11a+c+n'!$Q60="A",'11a+c+n'!M60,0),0)</f>
        <v>0</v>
      </c>
      <c r="N60" s="119">
        <f>IF($C$4="Attiecināmās izmaksas",IF('11a+c+n'!$Q60="A",'11a+c+n'!N60,0),0)</f>
        <v>0</v>
      </c>
      <c r="O60" s="119">
        <f>IF($C$4="Attiecināmās izmaksas",IF('11a+c+n'!$Q60="A",'11a+c+n'!O60,0),0)</f>
        <v>0</v>
      </c>
      <c r="P60" s="120">
        <f>IF($C$4="Attiecināmās izmaksas",IF('11a+c+n'!$Q60="A",'11a+c+n'!P60,0),0)</f>
        <v>0</v>
      </c>
    </row>
    <row r="61" spans="1:16" ht="20.399999999999999" x14ac:dyDescent="0.2">
      <c r="A61" s="51">
        <f>IF(P61=0,0,IF(COUNTBLANK(P61)=1,0,COUNTA($P$14:P61)))</f>
        <v>0</v>
      </c>
      <c r="B61" s="24" t="str">
        <f>IF($C$4="Attiecināmās izmaksas",IF('11a+c+n'!$Q61="A",'11a+c+n'!B61,0),0)</f>
        <v>17-00000</v>
      </c>
      <c r="C61" s="24" t="str">
        <f>IF($C$4="Attiecināmās izmaksas",IF('11a+c+n'!$Q61="A",'11a+c+n'!C61,0),0)</f>
        <v>Siltumizolācija  Hvac Section AluCoat T    42-30</v>
      </c>
      <c r="D61" s="24" t="str">
        <f>IF($C$4="Attiecināmās izmaksas",IF('11a+c+n'!$Q61="A",'11a+c+n'!D61,0),0)</f>
        <v>m</v>
      </c>
      <c r="E61" s="46"/>
      <c r="F61" s="65"/>
      <c r="G61" s="119"/>
      <c r="H61" s="119">
        <f>IF($C$4="Attiecināmās izmaksas",IF('11a+c+n'!$Q61="A",'11a+c+n'!H61,0),0)</f>
        <v>0</v>
      </c>
      <c r="I61" s="119"/>
      <c r="J61" s="119"/>
      <c r="K61" s="120">
        <f>IF($C$4="Attiecināmās izmaksas",IF('11a+c+n'!$Q61="A",'11a+c+n'!K61,0),0)</f>
        <v>0</v>
      </c>
      <c r="L61" s="65">
        <f>IF($C$4="Attiecināmās izmaksas",IF('11a+c+n'!$Q61="A",'11a+c+n'!L61,0),0)</f>
        <v>0</v>
      </c>
      <c r="M61" s="119">
        <f>IF($C$4="Attiecināmās izmaksas",IF('11a+c+n'!$Q61="A",'11a+c+n'!M61,0),0)</f>
        <v>0</v>
      </c>
      <c r="N61" s="119">
        <f>IF($C$4="Attiecināmās izmaksas",IF('11a+c+n'!$Q61="A",'11a+c+n'!N61,0),0)</f>
        <v>0</v>
      </c>
      <c r="O61" s="119">
        <f>IF($C$4="Attiecināmās izmaksas",IF('11a+c+n'!$Q61="A",'11a+c+n'!O61,0),0)</f>
        <v>0</v>
      </c>
      <c r="P61" s="120">
        <f>IF($C$4="Attiecināmās izmaksas",IF('11a+c+n'!$Q61="A",'11a+c+n'!P61,0),0)</f>
        <v>0</v>
      </c>
    </row>
    <row r="62" spans="1:16" ht="20.399999999999999" x14ac:dyDescent="0.2">
      <c r="A62" s="51">
        <f>IF(P62=0,0,IF(COUNTBLANK(P62)=1,0,COUNTA($P$14:P62)))</f>
        <v>0</v>
      </c>
      <c r="B62" s="24" t="str">
        <f>IF($C$4="Attiecināmās izmaksas",IF('11a+c+n'!$Q62="A",'11a+c+n'!B62,0),0)</f>
        <v>17-00000</v>
      </c>
      <c r="C62" s="24" t="str">
        <f>IF($C$4="Attiecināmās izmaksas",IF('11a+c+n'!$Q62="A",'11a+c+n'!C62,0),0)</f>
        <v>Siltumizolācija  Hvac Section AluCoat T    48-30</v>
      </c>
      <c r="D62" s="24" t="str">
        <f>IF($C$4="Attiecināmās izmaksas",IF('11a+c+n'!$Q62="A",'11a+c+n'!D62,0),0)</f>
        <v>m</v>
      </c>
      <c r="E62" s="46"/>
      <c r="F62" s="65"/>
      <c r="G62" s="119"/>
      <c r="H62" s="119">
        <f>IF($C$4="Attiecināmās izmaksas",IF('11a+c+n'!$Q62="A",'11a+c+n'!H62,0),0)</f>
        <v>0</v>
      </c>
      <c r="I62" s="119"/>
      <c r="J62" s="119"/>
      <c r="K62" s="120">
        <f>IF($C$4="Attiecināmās izmaksas",IF('11a+c+n'!$Q62="A",'11a+c+n'!K62,0),0)</f>
        <v>0</v>
      </c>
      <c r="L62" s="65">
        <f>IF($C$4="Attiecināmās izmaksas",IF('11a+c+n'!$Q62="A",'11a+c+n'!L62,0),0)</f>
        <v>0</v>
      </c>
      <c r="M62" s="119">
        <f>IF($C$4="Attiecināmās izmaksas",IF('11a+c+n'!$Q62="A",'11a+c+n'!M62,0),0)</f>
        <v>0</v>
      </c>
      <c r="N62" s="119">
        <f>IF($C$4="Attiecināmās izmaksas",IF('11a+c+n'!$Q62="A",'11a+c+n'!N62,0),0)</f>
        <v>0</v>
      </c>
      <c r="O62" s="119">
        <f>IF($C$4="Attiecināmās izmaksas",IF('11a+c+n'!$Q62="A",'11a+c+n'!O62,0),0)</f>
        <v>0</v>
      </c>
      <c r="P62" s="120">
        <f>IF($C$4="Attiecināmās izmaksas",IF('11a+c+n'!$Q62="A",'11a+c+n'!P62,0),0)</f>
        <v>0</v>
      </c>
    </row>
    <row r="63" spans="1:16" ht="20.399999999999999" x14ac:dyDescent="0.2">
      <c r="A63" s="51">
        <f>IF(P63=0,0,IF(COUNTBLANK(P63)=1,0,COUNTA($P$14:P63)))</f>
        <v>0</v>
      </c>
      <c r="B63" s="24" t="str">
        <f>IF($C$4="Attiecināmās izmaksas",IF('11a+c+n'!$Q63="A",'11a+c+n'!B63,0),0)</f>
        <v>17-00000</v>
      </c>
      <c r="C63" s="24" t="str">
        <f>IF($C$4="Attiecināmās izmaksas",IF('11a+c+n'!$Q63="A",'11a+c+n'!C63,0),0)</f>
        <v>Siltumizolācija  Hvac Section AluCoat T    60-30</v>
      </c>
      <c r="D63" s="24" t="str">
        <f>IF($C$4="Attiecināmās izmaksas",IF('11a+c+n'!$Q63="A",'11a+c+n'!D63,0),0)</f>
        <v>m</v>
      </c>
      <c r="E63" s="46"/>
      <c r="F63" s="65"/>
      <c r="G63" s="119"/>
      <c r="H63" s="119">
        <f>IF($C$4="Attiecināmās izmaksas",IF('11a+c+n'!$Q63="A",'11a+c+n'!H63,0),0)</f>
        <v>0</v>
      </c>
      <c r="I63" s="119"/>
      <c r="J63" s="119"/>
      <c r="K63" s="120">
        <f>IF($C$4="Attiecināmās izmaksas",IF('11a+c+n'!$Q63="A",'11a+c+n'!K63,0),0)</f>
        <v>0</v>
      </c>
      <c r="L63" s="65">
        <f>IF($C$4="Attiecināmās izmaksas",IF('11a+c+n'!$Q63="A",'11a+c+n'!L63,0),0)</f>
        <v>0</v>
      </c>
      <c r="M63" s="119">
        <f>IF($C$4="Attiecināmās izmaksas",IF('11a+c+n'!$Q63="A",'11a+c+n'!M63,0),0)</f>
        <v>0</v>
      </c>
      <c r="N63" s="119">
        <f>IF($C$4="Attiecināmās izmaksas",IF('11a+c+n'!$Q63="A",'11a+c+n'!N63,0),0)</f>
        <v>0</v>
      </c>
      <c r="O63" s="119">
        <f>IF($C$4="Attiecināmās izmaksas",IF('11a+c+n'!$Q63="A",'11a+c+n'!O63,0),0)</f>
        <v>0</v>
      </c>
      <c r="P63" s="120">
        <f>IF($C$4="Attiecināmās izmaksas",IF('11a+c+n'!$Q63="A",'11a+c+n'!P63,0),0)</f>
        <v>0</v>
      </c>
    </row>
    <row r="64" spans="1:16" ht="20.399999999999999" x14ac:dyDescent="0.2">
      <c r="A64" s="51">
        <f>IF(P64=0,0,IF(COUNTBLANK(P64)=1,0,COUNTA($P$14:P64)))</f>
        <v>0</v>
      </c>
      <c r="B64" s="24" t="str">
        <f>IF($C$4="Attiecināmās izmaksas",IF('11a+c+n'!$Q64="A",'11a+c+n'!B64,0),0)</f>
        <v>17-00000</v>
      </c>
      <c r="C64" s="24" t="str">
        <f>IF($C$4="Attiecināmās izmaksas",IF('11a+c+n'!$Q64="A",'11a+c+n'!C64,0),0)</f>
        <v>Siltumizolācija  Hvac Section AluCoat T    76-50</v>
      </c>
      <c r="D64" s="24" t="str">
        <f>IF($C$4="Attiecināmās izmaksas",IF('11a+c+n'!$Q64="A",'11a+c+n'!D64,0),0)</f>
        <v>m</v>
      </c>
      <c r="E64" s="46"/>
      <c r="F64" s="65"/>
      <c r="G64" s="119"/>
      <c r="H64" s="119">
        <f>IF($C$4="Attiecināmās izmaksas",IF('11a+c+n'!$Q64="A",'11a+c+n'!H64,0),0)</f>
        <v>0</v>
      </c>
      <c r="I64" s="119"/>
      <c r="J64" s="119"/>
      <c r="K64" s="120">
        <f>IF($C$4="Attiecināmās izmaksas",IF('11a+c+n'!$Q64="A",'11a+c+n'!K64,0),0)</f>
        <v>0</v>
      </c>
      <c r="L64" s="65">
        <f>IF($C$4="Attiecināmās izmaksas",IF('11a+c+n'!$Q64="A",'11a+c+n'!L64,0),0)</f>
        <v>0</v>
      </c>
      <c r="M64" s="119">
        <f>IF($C$4="Attiecināmās izmaksas",IF('11a+c+n'!$Q64="A",'11a+c+n'!M64,0),0)</f>
        <v>0</v>
      </c>
      <c r="N64" s="119">
        <f>IF($C$4="Attiecināmās izmaksas",IF('11a+c+n'!$Q64="A",'11a+c+n'!N64,0),0)</f>
        <v>0</v>
      </c>
      <c r="O64" s="119">
        <f>IF($C$4="Attiecināmās izmaksas",IF('11a+c+n'!$Q64="A",'11a+c+n'!O64,0),0)</f>
        <v>0</v>
      </c>
      <c r="P64" s="120">
        <f>IF($C$4="Attiecināmās izmaksas",IF('11a+c+n'!$Q64="A",'11a+c+n'!P64,0),0)</f>
        <v>0</v>
      </c>
    </row>
    <row r="65" spans="1:16" ht="20.399999999999999" x14ac:dyDescent="0.2">
      <c r="A65" s="51">
        <f>IF(P65=0,0,IF(COUNTBLANK(P65)=1,0,COUNTA($P$14:P65)))</f>
        <v>0</v>
      </c>
      <c r="B65" s="24" t="str">
        <f>IF($C$4="Attiecināmās izmaksas",IF('11a+c+n'!$Q65="A",'11a+c+n'!B65,0),0)</f>
        <v>17-00000</v>
      </c>
      <c r="C65" s="24" t="str">
        <f>IF($C$4="Attiecināmās izmaksas",IF('11a+c+n'!$Q65="A",'11a+c+n'!C65,0),0)</f>
        <v>Krāsa 2 kārtas NEOSPRINT 30</v>
      </c>
      <c r="D65" s="24" t="str">
        <f>IF($C$4="Attiecināmās izmaksas",IF('11a+c+n'!$Q65="A",'11a+c+n'!D65,0),0)</f>
        <v>kg</v>
      </c>
      <c r="E65" s="46"/>
      <c r="F65" s="65"/>
      <c r="G65" s="119"/>
      <c r="H65" s="119">
        <f>IF($C$4="Attiecināmās izmaksas",IF('11a+c+n'!$Q65="A",'11a+c+n'!H65,0),0)</f>
        <v>0</v>
      </c>
      <c r="I65" s="119"/>
      <c r="J65" s="119"/>
      <c r="K65" s="120">
        <f>IF($C$4="Attiecināmās izmaksas",IF('11a+c+n'!$Q65="A",'11a+c+n'!K65,0),0)</f>
        <v>0</v>
      </c>
      <c r="L65" s="65">
        <f>IF($C$4="Attiecināmās izmaksas",IF('11a+c+n'!$Q65="A",'11a+c+n'!L65,0),0)</f>
        <v>0</v>
      </c>
      <c r="M65" s="119">
        <f>IF($C$4="Attiecināmās izmaksas",IF('11a+c+n'!$Q65="A",'11a+c+n'!M65,0),0)</f>
        <v>0</v>
      </c>
      <c r="N65" s="119">
        <f>IF($C$4="Attiecināmās izmaksas",IF('11a+c+n'!$Q65="A",'11a+c+n'!N65,0),0)</f>
        <v>0</v>
      </c>
      <c r="O65" s="119">
        <f>IF($C$4="Attiecināmās izmaksas",IF('11a+c+n'!$Q65="A",'11a+c+n'!O65,0),0)</f>
        <v>0</v>
      </c>
      <c r="P65" s="120">
        <f>IF($C$4="Attiecināmās izmaksas",IF('11a+c+n'!$Q65="A",'11a+c+n'!P65,0),0)</f>
        <v>0</v>
      </c>
    </row>
    <row r="66" spans="1:16" ht="20.399999999999999" x14ac:dyDescent="0.2">
      <c r="A66" s="51">
        <f>IF(P66=0,0,IF(COUNTBLANK(P66)=1,0,COUNTA($P$14:P66)))</f>
        <v>0</v>
      </c>
      <c r="B66" s="24" t="str">
        <f>IF($C$4="Attiecināmās izmaksas",IF('11a+c+n'!$Q66="A",'11a+c+n'!B66,0),0)</f>
        <v>17-00000</v>
      </c>
      <c r="C66" s="24" t="str">
        <f>IF($C$4="Attiecināmās izmaksas",IF('11a+c+n'!$Q66="A",'11a+c+n'!C66,0),0)</f>
        <v>Gruntējuma viena kārta URF-0110</v>
      </c>
      <c r="D66" s="24" t="str">
        <f>IF($C$4="Attiecināmās izmaksas",IF('11a+c+n'!$Q66="A",'11a+c+n'!D66,0),0)</f>
        <v>kg</v>
      </c>
      <c r="E66" s="46"/>
      <c r="F66" s="65"/>
      <c r="G66" s="119"/>
      <c r="H66" s="119">
        <f>IF($C$4="Attiecināmās izmaksas",IF('11a+c+n'!$Q66="A",'11a+c+n'!H66,0),0)</f>
        <v>0</v>
      </c>
      <c r="I66" s="119"/>
      <c r="J66" s="119"/>
      <c r="K66" s="120">
        <f>IF($C$4="Attiecināmās izmaksas",IF('11a+c+n'!$Q66="A",'11a+c+n'!K66,0),0)</f>
        <v>0</v>
      </c>
      <c r="L66" s="65">
        <f>IF($C$4="Attiecināmās izmaksas",IF('11a+c+n'!$Q66="A",'11a+c+n'!L66,0),0)</f>
        <v>0</v>
      </c>
      <c r="M66" s="119">
        <f>IF($C$4="Attiecināmās izmaksas",IF('11a+c+n'!$Q66="A",'11a+c+n'!M66,0),0)</f>
        <v>0</v>
      </c>
      <c r="N66" s="119">
        <f>IF($C$4="Attiecināmās izmaksas",IF('11a+c+n'!$Q66="A",'11a+c+n'!N66,0),0)</f>
        <v>0</v>
      </c>
      <c r="O66" s="119">
        <f>IF($C$4="Attiecināmās izmaksas",IF('11a+c+n'!$Q66="A",'11a+c+n'!O66,0),0)</f>
        <v>0</v>
      </c>
      <c r="P66" s="120">
        <f>IF($C$4="Attiecināmās izmaksas",IF('11a+c+n'!$Q66="A",'11a+c+n'!P66,0),0)</f>
        <v>0</v>
      </c>
    </row>
    <row r="67" spans="1:16" ht="20.399999999999999" x14ac:dyDescent="0.2">
      <c r="A67" s="51">
        <f>IF(P67=0,0,IF(COUNTBLANK(P67)=1,0,COUNTA($P$14:P67)))</f>
        <v>0</v>
      </c>
      <c r="B67" s="24" t="str">
        <f>IF($C$4="Attiecināmās izmaksas",IF('11a+c+n'!$Q67="A",'11a+c+n'!B67,0),0)</f>
        <v>17-00000</v>
      </c>
      <c r="C67" s="24" t="str">
        <f>IF($C$4="Attiecināmās izmaksas",IF('11a+c+n'!$Q67="A",'11a+c+n'!C67,0),0)</f>
        <v>Tērauda cauruļu veidgabali</v>
      </c>
      <c r="D67" s="24" t="str">
        <f>IF($C$4="Attiecināmās izmaksas",IF('11a+c+n'!$Q67="A",'11a+c+n'!D67,0),0)</f>
        <v>kpl</v>
      </c>
      <c r="E67" s="46"/>
      <c r="F67" s="65"/>
      <c r="G67" s="119"/>
      <c r="H67" s="119">
        <f>IF($C$4="Attiecināmās izmaksas",IF('11a+c+n'!$Q67="A",'11a+c+n'!H67,0),0)</f>
        <v>0</v>
      </c>
      <c r="I67" s="119"/>
      <c r="J67" s="119"/>
      <c r="K67" s="120">
        <f>IF($C$4="Attiecināmās izmaksas",IF('11a+c+n'!$Q67="A",'11a+c+n'!K67,0),0)</f>
        <v>0</v>
      </c>
      <c r="L67" s="65">
        <f>IF($C$4="Attiecināmās izmaksas",IF('11a+c+n'!$Q67="A",'11a+c+n'!L67,0),0)</f>
        <v>0</v>
      </c>
      <c r="M67" s="119">
        <f>IF($C$4="Attiecināmās izmaksas",IF('11a+c+n'!$Q67="A",'11a+c+n'!M67,0),0)</f>
        <v>0</v>
      </c>
      <c r="N67" s="119">
        <f>IF($C$4="Attiecināmās izmaksas",IF('11a+c+n'!$Q67="A",'11a+c+n'!N67,0),0)</f>
        <v>0</v>
      </c>
      <c r="O67" s="119">
        <f>IF($C$4="Attiecināmās izmaksas",IF('11a+c+n'!$Q67="A",'11a+c+n'!O67,0),0)</f>
        <v>0</v>
      </c>
      <c r="P67" s="120">
        <f>IF($C$4="Attiecināmās izmaksas",IF('11a+c+n'!$Q67="A",'11a+c+n'!P67,0),0)</f>
        <v>0</v>
      </c>
    </row>
    <row r="68" spans="1:16" ht="20.399999999999999" x14ac:dyDescent="0.2">
      <c r="A68" s="51">
        <f>IF(P68=0,0,IF(COUNTBLANK(P68)=1,0,COUNTA($P$14:P68)))</f>
        <v>0</v>
      </c>
      <c r="B68" s="24" t="str">
        <f>IF($C$4="Attiecināmās izmaksas",IF('11a+c+n'!$Q68="A",'11a+c+n'!B68,0),0)</f>
        <v>17-00000</v>
      </c>
      <c r="C68" s="24" t="str">
        <f>IF($C$4="Attiecināmās izmaksas",IF('11a+c+n'!$Q68="A",'11a+c+n'!C68,0),0)</f>
        <v>Nerūsējošā tērauda cauruļu veidgabali</v>
      </c>
      <c r="D68" s="24" t="str">
        <f>IF($C$4="Attiecināmās izmaksas",IF('11a+c+n'!$Q68="A",'11a+c+n'!D68,0),0)</f>
        <v>kpl</v>
      </c>
      <c r="E68" s="46"/>
      <c r="F68" s="65"/>
      <c r="G68" s="119"/>
      <c r="H68" s="119">
        <f>IF($C$4="Attiecināmās izmaksas",IF('11a+c+n'!$Q68="A",'11a+c+n'!H68,0),0)</f>
        <v>0</v>
      </c>
      <c r="I68" s="119"/>
      <c r="J68" s="119"/>
      <c r="K68" s="120">
        <f>IF($C$4="Attiecināmās izmaksas",IF('11a+c+n'!$Q68="A",'11a+c+n'!K68,0),0)</f>
        <v>0</v>
      </c>
      <c r="L68" s="65">
        <f>IF($C$4="Attiecināmās izmaksas",IF('11a+c+n'!$Q68="A",'11a+c+n'!L68,0),0)</f>
        <v>0</v>
      </c>
      <c r="M68" s="119">
        <f>IF($C$4="Attiecināmās izmaksas",IF('11a+c+n'!$Q68="A",'11a+c+n'!M68,0),0)</f>
        <v>0</v>
      </c>
      <c r="N68" s="119">
        <f>IF($C$4="Attiecināmās izmaksas",IF('11a+c+n'!$Q68="A",'11a+c+n'!N68,0),0)</f>
        <v>0</v>
      </c>
      <c r="O68" s="119">
        <f>IF($C$4="Attiecināmās izmaksas",IF('11a+c+n'!$Q68="A",'11a+c+n'!O68,0),0)</f>
        <v>0</v>
      </c>
      <c r="P68" s="120">
        <f>IF($C$4="Attiecināmās izmaksas",IF('11a+c+n'!$Q68="A",'11a+c+n'!P68,0),0)</f>
        <v>0</v>
      </c>
    </row>
    <row r="69" spans="1:16" ht="20.399999999999999" x14ac:dyDescent="0.2">
      <c r="A69" s="51">
        <f>IF(P69=0,0,IF(COUNTBLANK(P69)=1,0,COUNTA($P$14:P69)))</f>
        <v>0</v>
      </c>
      <c r="B69" s="24" t="str">
        <f>IF($C$4="Attiecināmās izmaksas",IF('11a+c+n'!$Q69="A",'11a+c+n'!B69,0),0)</f>
        <v>17-00000</v>
      </c>
      <c r="C69" s="24" t="str">
        <f>IF($C$4="Attiecināmās izmaksas",IF('11a+c+n'!$Q69="A",'11a+c+n'!C69,0),0)</f>
        <v>Cauruļu stiprinājumi</v>
      </c>
      <c r="D69" s="24" t="str">
        <f>IF($C$4="Attiecināmās izmaksas",IF('11a+c+n'!$Q69="A",'11a+c+n'!D69,0),0)</f>
        <v>kpl</v>
      </c>
      <c r="E69" s="46"/>
      <c r="F69" s="65"/>
      <c r="G69" s="119"/>
      <c r="H69" s="119">
        <f>IF($C$4="Attiecināmās izmaksas",IF('11a+c+n'!$Q69="A",'11a+c+n'!H69,0),0)</f>
        <v>0</v>
      </c>
      <c r="I69" s="119"/>
      <c r="J69" s="119"/>
      <c r="K69" s="120">
        <f>IF($C$4="Attiecināmās izmaksas",IF('11a+c+n'!$Q69="A",'11a+c+n'!K69,0),0)</f>
        <v>0</v>
      </c>
      <c r="L69" s="65">
        <f>IF($C$4="Attiecināmās izmaksas",IF('11a+c+n'!$Q69="A",'11a+c+n'!L69,0),0)</f>
        <v>0</v>
      </c>
      <c r="M69" s="119">
        <f>IF($C$4="Attiecināmās izmaksas",IF('11a+c+n'!$Q69="A",'11a+c+n'!M69,0),0)</f>
        <v>0</v>
      </c>
      <c r="N69" s="119">
        <f>IF($C$4="Attiecināmās izmaksas",IF('11a+c+n'!$Q69="A",'11a+c+n'!N69,0),0)</f>
        <v>0</v>
      </c>
      <c r="O69" s="119">
        <f>IF($C$4="Attiecināmās izmaksas",IF('11a+c+n'!$Q69="A",'11a+c+n'!O69,0),0)</f>
        <v>0</v>
      </c>
      <c r="P69" s="120">
        <f>IF($C$4="Attiecināmās izmaksas",IF('11a+c+n'!$Q69="A",'11a+c+n'!P69,0),0)</f>
        <v>0</v>
      </c>
    </row>
    <row r="70" spans="1:16" ht="20.399999999999999" x14ac:dyDescent="0.2">
      <c r="A70" s="51">
        <f>IF(P70=0,0,IF(COUNTBLANK(P70)=1,0,COUNTA($P$14:P70)))</f>
        <v>0</v>
      </c>
      <c r="B70" s="24" t="str">
        <f>IF($C$4="Attiecināmās izmaksas",IF('11a+c+n'!$Q70="A",'11a+c+n'!B70,0),0)</f>
        <v>17-00000</v>
      </c>
      <c r="C70" s="24" t="str">
        <f>IF($C$4="Attiecināmās izmaksas",IF('11a+c+n'!$Q70="A",'11a+c+n'!C70,0),0)</f>
        <v>Marķēšanas materiāli</v>
      </c>
      <c r="D70" s="24" t="str">
        <f>IF($C$4="Attiecināmās izmaksas",IF('11a+c+n'!$Q70="A",'11a+c+n'!D70,0),0)</f>
        <v>kpl</v>
      </c>
      <c r="E70" s="46"/>
      <c r="F70" s="65"/>
      <c r="G70" s="119"/>
      <c r="H70" s="119">
        <f>IF($C$4="Attiecināmās izmaksas",IF('11a+c+n'!$Q70="A",'11a+c+n'!H70,0),0)</f>
        <v>0</v>
      </c>
      <c r="I70" s="119"/>
      <c r="J70" s="119"/>
      <c r="K70" s="120">
        <f>IF($C$4="Attiecināmās izmaksas",IF('11a+c+n'!$Q70="A",'11a+c+n'!K70,0),0)</f>
        <v>0</v>
      </c>
      <c r="L70" s="65">
        <f>IF($C$4="Attiecināmās izmaksas",IF('11a+c+n'!$Q70="A",'11a+c+n'!L70,0),0)</f>
        <v>0</v>
      </c>
      <c r="M70" s="119">
        <f>IF($C$4="Attiecināmās izmaksas",IF('11a+c+n'!$Q70="A",'11a+c+n'!M70,0),0)</f>
        <v>0</v>
      </c>
      <c r="N70" s="119">
        <f>IF($C$4="Attiecināmās izmaksas",IF('11a+c+n'!$Q70="A",'11a+c+n'!N70,0),0)</f>
        <v>0</v>
      </c>
      <c r="O70" s="119">
        <f>IF($C$4="Attiecināmās izmaksas",IF('11a+c+n'!$Q70="A",'11a+c+n'!O70,0),0)</f>
        <v>0</v>
      </c>
      <c r="P70" s="120">
        <f>IF($C$4="Attiecināmās izmaksas",IF('11a+c+n'!$Q70="A",'11a+c+n'!P70,0),0)</f>
        <v>0</v>
      </c>
    </row>
    <row r="71" spans="1:16" ht="20.399999999999999" x14ac:dyDescent="0.2">
      <c r="A71" s="51">
        <f>IF(P71=0,0,IF(COUNTBLANK(P71)=1,0,COUNTA($P$14:P71)))</f>
        <v>0</v>
      </c>
      <c r="B71" s="24" t="str">
        <f>IF($C$4="Attiecināmās izmaksas",IF('11a+c+n'!$Q71="A",'11a+c+n'!B71,0),0)</f>
        <v>17-00000</v>
      </c>
      <c r="C71" s="24" t="str">
        <f>IF($C$4="Attiecināmās izmaksas",IF('11a+c+n'!$Q71="A",'11a+c+n'!C71,0),0)</f>
        <v>Hidrauliskā pārbaude</v>
      </c>
      <c r="D71" s="24" t="str">
        <f>IF($C$4="Attiecināmās izmaksas",IF('11a+c+n'!$Q71="A",'11a+c+n'!D71,0),0)</f>
        <v>kpl</v>
      </c>
      <c r="E71" s="46"/>
      <c r="F71" s="65"/>
      <c r="G71" s="119"/>
      <c r="H71" s="119">
        <f>IF($C$4="Attiecināmās izmaksas",IF('11a+c+n'!$Q71="A",'11a+c+n'!H71,0),0)</f>
        <v>0</v>
      </c>
      <c r="I71" s="119"/>
      <c r="J71" s="119"/>
      <c r="K71" s="120">
        <f>IF($C$4="Attiecināmās izmaksas",IF('11a+c+n'!$Q71="A",'11a+c+n'!K71,0),0)</f>
        <v>0</v>
      </c>
      <c r="L71" s="65">
        <f>IF($C$4="Attiecināmās izmaksas",IF('11a+c+n'!$Q71="A",'11a+c+n'!L71,0),0)</f>
        <v>0</v>
      </c>
      <c r="M71" s="119">
        <f>IF($C$4="Attiecināmās izmaksas",IF('11a+c+n'!$Q71="A",'11a+c+n'!M71,0),0)</f>
        <v>0</v>
      </c>
      <c r="N71" s="119">
        <f>IF($C$4="Attiecināmās izmaksas",IF('11a+c+n'!$Q71="A",'11a+c+n'!N71,0),0)</f>
        <v>0</v>
      </c>
      <c r="O71" s="119">
        <f>IF($C$4="Attiecināmās izmaksas",IF('11a+c+n'!$Q71="A",'11a+c+n'!O71,0),0)</f>
        <v>0</v>
      </c>
      <c r="P71" s="120">
        <f>IF($C$4="Attiecināmās izmaksas",IF('11a+c+n'!$Q71="A",'11a+c+n'!P71,0),0)</f>
        <v>0</v>
      </c>
    </row>
    <row r="72" spans="1:16" ht="20.399999999999999" x14ac:dyDescent="0.2">
      <c r="A72" s="51">
        <f>IF(P72=0,0,IF(COUNTBLANK(P72)=1,0,COUNTA($P$14:P72)))</f>
        <v>0</v>
      </c>
      <c r="B72" s="24" t="str">
        <f>IF($C$4="Attiecināmās izmaksas",IF('11a+c+n'!$Q72="A",'11a+c+n'!B72,0),0)</f>
        <v>17-00000</v>
      </c>
      <c r="C72" s="24" t="str">
        <f>IF($C$4="Attiecināmās izmaksas",IF('11a+c+n'!$Q72="A",'11a+c+n'!C72,0),0)</f>
        <v>Izpilddokumentācija</v>
      </c>
      <c r="D72" s="24" t="str">
        <f>IF($C$4="Attiecināmās izmaksas",IF('11a+c+n'!$Q72="A",'11a+c+n'!D72,0),0)</f>
        <v>kpl</v>
      </c>
      <c r="E72" s="46"/>
      <c r="F72" s="65"/>
      <c r="G72" s="119"/>
      <c r="H72" s="119">
        <f>IF($C$4="Attiecināmās izmaksas",IF('11a+c+n'!$Q72="A",'11a+c+n'!H72,0),0)</f>
        <v>0</v>
      </c>
      <c r="I72" s="119"/>
      <c r="J72" s="119"/>
      <c r="K72" s="120">
        <f>IF($C$4="Attiecināmās izmaksas",IF('11a+c+n'!$Q72="A",'11a+c+n'!K72,0),0)</f>
        <v>0</v>
      </c>
      <c r="L72" s="65">
        <f>IF($C$4="Attiecināmās izmaksas",IF('11a+c+n'!$Q72="A",'11a+c+n'!L72,0),0)</f>
        <v>0</v>
      </c>
      <c r="M72" s="119">
        <f>IF($C$4="Attiecināmās izmaksas",IF('11a+c+n'!$Q72="A",'11a+c+n'!M72,0),0)</f>
        <v>0</v>
      </c>
      <c r="N72" s="119">
        <f>IF($C$4="Attiecināmās izmaksas",IF('11a+c+n'!$Q72="A",'11a+c+n'!N72,0),0)</f>
        <v>0</v>
      </c>
      <c r="O72" s="119">
        <f>IF($C$4="Attiecināmās izmaksas",IF('11a+c+n'!$Q72="A",'11a+c+n'!O72,0),0)</f>
        <v>0</v>
      </c>
      <c r="P72" s="120">
        <f>IF($C$4="Attiecināmās izmaksas",IF('11a+c+n'!$Q72="A",'11a+c+n'!P72,0),0)</f>
        <v>0</v>
      </c>
    </row>
    <row r="73" spans="1:16" ht="20.399999999999999" x14ac:dyDescent="0.2">
      <c r="A73" s="51">
        <f>IF(P73=0,0,IF(COUNTBLANK(P73)=1,0,COUNTA($P$14:P73)))</f>
        <v>0</v>
      </c>
      <c r="B73" s="24" t="str">
        <f>IF($C$4="Attiecināmās izmaksas",IF('11a+c+n'!$Q73="A",'11a+c+n'!B73,0),0)</f>
        <v>17-00000</v>
      </c>
      <c r="C73" s="24" t="str">
        <f>IF($C$4="Attiecināmās izmaksas",IF('11a+c+n'!$Q73="A",'11a+c+n'!C73,0),0)</f>
        <v>Elektrokomutācijas kabeļu komplekts</v>
      </c>
      <c r="D73" s="24" t="str">
        <f>IF($C$4="Attiecināmās izmaksas",IF('11a+c+n'!$Q73="A",'11a+c+n'!D73,0),0)</f>
        <v>kpl</v>
      </c>
      <c r="E73" s="46"/>
      <c r="F73" s="65"/>
      <c r="G73" s="119"/>
      <c r="H73" s="119">
        <f>IF($C$4="Attiecināmās izmaksas",IF('11a+c+n'!$Q73="A",'11a+c+n'!H73,0),0)</f>
        <v>0</v>
      </c>
      <c r="I73" s="119"/>
      <c r="J73" s="119"/>
      <c r="K73" s="120">
        <f>IF($C$4="Attiecināmās izmaksas",IF('11a+c+n'!$Q73="A",'11a+c+n'!K73,0),0)</f>
        <v>0</v>
      </c>
      <c r="L73" s="65">
        <f>IF($C$4="Attiecināmās izmaksas",IF('11a+c+n'!$Q73="A",'11a+c+n'!L73,0),0)</f>
        <v>0</v>
      </c>
      <c r="M73" s="119">
        <f>IF($C$4="Attiecināmās izmaksas",IF('11a+c+n'!$Q73="A",'11a+c+n'!M73,0),0)</f>
        <v>0</v>
      </c>
      <c r="N73" s="119">
        <f>IF($C$4="Attiecināmās izmaksas",IF('11a+c+n'!$Q73="A",'11a+c+n'!N73,0),0)</f>
        <v>0</v>
      </c>
      <c r="O73" s="119">
        <f>IF($C$4="Attiecināmās izmaksas",IF('11a+c+n'!$Q73="A",'11a+c+n'!O73,0),0)</f>
        <v>0</v>
      </c>
      <c r="P73" s="120">
        <f>IF($C$4="Attiecināmās izmaksas",IF('11a+c+n'!$Q73="A",'11a+c+n'!P73,0),0)</f>
        <v>0</v>
      </c>
    </row>
    <row r="74" spans="1:16" ht="12" customHeight="1" thickBot="1" x14ac:dyDescent="0.25">
      <c r="A74" s="317" t="s">
        <v>62</v>
      </c>
      <c r="B74" s="318"/>
      <c r="C74" s="318"/>
      <c r="D74" s="318"/>
      <c r="E74" s="318"/>
      <c r="F74" s="318"/>
      <c r="G74" s="318"/>
      <c r="H74" s="318"/>
      <c r="I74" s="318"/>
      <c r="J74" s="318"/>
      <c r="K74" s="319"/>
      <c r="L74" s="130">
        <f>SUM(L14:L73)</f>
        <v>0</v>
      </c>
      <c r="M74" s="131">
        <f>SUM(M14:M73)</f>
        <v>0</v>
      </c>
      <c r="N74" s="131">
        <f>SUM(N14:N73)</f>
        <v>0</v>
      </c>
      <c r="O74" s="131">
        <f>SUM(O14:O73)</f>
        <v>0</v>
      </c>
      <c r="P74" s="132">
        <f>SUM(P14:P73)</f>
        <v>0</v>
      </c>
    </row>
    <row r="75" spans="1:16" x14ac:dyDescent="0.2">
      <c r="A75" s="16"/>
      <c r="B75" s="16"/>
      <c r="C75" s="16"/>
      <c r="D75" s="16"/>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1" t="s">
        <v>14</v>
      </c>
      <c r="B77" s="16"/>
      <c r="C77" s="320" t="str">
        <f>'Kops n'!C35:H35</f>
        <v>Gundega Ābelīte 28.03.2024</v>
      </c>
      <c r="D77" s="320"/>
      <c r="E77" s="320"/>
      <c r="F77" s="320"/>
      <c r="G77" s="320"/>
      <c r="H77" s="320"/>
      <c r="I77" s="16"/>
      <c r="J77" s="16"/>
      <c r="K77" s="16"/>
      <c r="L77" s="16"/>
      <c r="M77" s="16"/>
      <c r="N77" s="16"/>
      <c r="O77" s="16"/>
      <c r="P77" s="16"/>
    </row>
    <row r="78" spans="1:16" x14ac:dyDescent="0.2">
      <c r="A78" s="16"/>
      <c r="B78" s="16"/>
      <c r="C78" s="246" t="s">
        <v>15</v>
      </c>
      <c r="D78" s="246"/>
      <c r="E78" s="246"/>
      <c r="F78" s="246"/>
      <c r="G78" s="246"/>
      <c r="H78" s="24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row r="80" spans="1:16" x14ac:dyDescent="0.2">
      <c r="A80" s="262" t="str">
        <f>'Kops n'!A38:D38</f>
        <v>Tāme sastādīta 2024. gada 28. martā</v>
      </c>
      <c r="B80" s="263"/>
      <c r="C80" s="263"/>
      <c r="D80" s="263"/>
      <c r="E80" s="16"/>
      <c r="F80" s="16"/>
      <c r="G80" s="16"/>
      <c r="H80" s="1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 t="s">
        <v>41</v>
      </c>
      <c r="B82" s="16"/>
      <c r="C82" s="320">
        <f>'Kops n'!C40:H40</f>
        <v>0</v>
      </c>
      <c r="D82" s="320"/>
      <c r="E82" s="320"/>
      <c r="F82" s="320"/>
      <c r="G82" s="320"/>
      <c r="H82" s="320"/>
      <c r="I82" s="16"/>
      <c r="J82" s="16"/>
      <c r="K82" s="16"/>
      <c r="L82" s="16"/>
      <c r="M82" s="16"/>
      <c r="N82" s="16"/>
      <c r="O82" s="16"/>
      <c r="P82" s="16"/>
    </row>
    <row r="83" spans="1:16" x14ac:dyDescent="0.2">
      <c r="A83" s="16"/>
      <c r="B83" s="16"/>
      <c r="C83" s="246" t="s">
        <v>15</v>
      </c>
      <c r="D83" s="246"/>
      <c r="E83" s="246"/>
      <c r="F83" s="246"/>
      <c r="G83" s="246"/>
      <c r="H83" s="246"/>
      <c r="I83" s="16"/>
      <c r="J83" s="16"/>
      <c r="K83" s="16"/>
      <c r="L83" s="16"/>
      <c r="M83" s="16"/>
      <c r="N83" s="16"/>
      <c r="O83" s="16"/>
      <c r="P83" s="16"/>
    </row>
    <row r="84" spans="1:16" x14ac:dyDescent="0.2">
      <c r="A84" s="16"/>
      <c r="B84" s="16"/>
      <c r="C84" s="16"/>
      <c r="D84" s="16"/>
      <c r="E84" s="16"/>
      <c r="F84" s="16"/>
      <c r="G84" s="16"/>
      <c r="H84" s="16"/>
      <c r="I84" s="16"/>
      <c r="J84" s="16"/>
      <c r="K84" s="16"/>
      <c r="L84" s="16"/>
      <c r="M84" s="16"/>
      <c r="N84" s="16"/>
      <c r="O84" s="16"/>
      <c r="P84" s="16"/>
    </row>
    <row r="85" spans="1:16" x14ac:dyDescent="0.2">
      <c r="A85" s="78" t="s">
        <v>16</v>
      </c>
      <c r="B85" s="42"/>
      <c r="C85" s="85">
        <f>'Kops n'!C43</f>
        <v>0</v>
      </c>
      <c r="D85" s="42"/>
      <c r="E85" s="16"/>
      <c r="F85" s="16"/>
      <c r="G85" s="16"/>
      <c r="H85" s="1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sheetData>
  <mergeCells count="23">
    <mergeCell ref="C2:I2"/>
    <mergeCell ref="C3:I3"/>
    <mergeCell ref="C4:I4"/>
    <mergeCell ref="D5:L5"/>
    <mergeCell ref="D6:L6"/>
    <mergeCell ref="D8:L8"/>
    <mergeCell ref="A9:F9"/>
    <mergeCell ref="J9:M9"/>
    <mergeCell ref="N9:O9"/>
    <mergeCell ref="D7:L7"/>
    <mergeCell ref="C83:H83"/>
    <mergeCell ref="L12:P12"/>
    <mergeCell ref="A74:K74"/>
    <mergeCell ref="C77:H77"/>
    <mergeCell ref="C78:H78"/>
    <mergeCell ref="A80:D80"/>
    <mergeCell ref="C82:H82"/>
    <mergeCell ref="A12:A13"/>
    <mergeCell ref="B12:B13"/>
    <mergeCell ref="C12:C13"/>
    <mergeCell ref="D12:D13"/>
    <mergeCell ref="E12:E13"/>
    <mergeCell ref="F12:K12"/>
  </mergeCells>
  <conditionalFormatting sqref="A74:K74">
    <cfRule type="containsText" dxfId="8" priority="3" operator="containsText" text="Tiešās izmaksas kopā, t. sk. darba devēja sociālais nodoklis __.__% ">
      <formula>NOT(ISERROR(SEARCH("Tiešās izmaksas kopā, t. sk. darba devēja sociālais nodoklis __.__% ",A74)))</formula>
    </cfRule>
  </conditionalFormatting>
  <conditionalFormatting sqref="A14:P73">
    <cfRule type="cellIs" dxfId="7" priority="1" operator="equal">
      <formula>0</formula>
    </cfRule>
  </conditionalFormatting>
  <conditionalFormatting sqref="C2:I2 D5:L8 N9:O9 L74:P74 C77:H77 C82:H82 C85">
    <cfRule type="cellIs" dxfId="6"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86"/>
  <sheetViews>
    <sheetView topLeftCell="A49" workbookViewId="0">
      <selection activeCell="H90" sqref="H9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'11a+c+n'!D1</f>
        <v>11</v>
      </c>
      <c r="E1" s="22"/>
      <c r="F1" s="22"/>
      <c r="G1" s="22"/>
      <c r="H1" s="22"/>
      <c r="I1" s="22"/>
      <c r="J1" s="22"/>
      <c r="N1" s="26"/>
      <c r="O1" s="27"/>
      <c r="P1" s="28"/>
    </row>
    <row r="2" spans="1:16" x14ac:dyDescent="0.2">
      <c r="A2" s="29"/>
      <c r="B2" s="29"/>
      <c r="C2" s="332" t="str">
        <f>'11a+c+n'!C2:I2</f>
        <v>SM iekārtu, konstrukciju un būvizstrādājumu kopsavilkums 2</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18</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'11a+c+n'!A9</f>
        <v>Tāme sastādīta  2024. gada tirgus cenās, pamatojoties uz AVK daļas rasējumiem</v>
      </c>
      <c r="B9" s="329"/>
      <c r="C9" s="329"/>
      <c r="D9" s="329"/>
      <c r="E9" s="329"/>
      <c r="F9" s="329"/>
      <c r="G9" s="31"/>
      <c r="H9" s="31"/>
      <c r="I9" s="31"/>
      <c r="J9" s="330" t="s">
        <v>45</v>
      </c>
      <c r="K9" s="330"/>
      <c r="L9" s="330"/>
      <c r="M9" s="330"/>
      <c r="N9" s="331">
        <f>P74</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IF($C$4="citu pasākumu izmaksas",IF('11a+c+n'!$Q14="C",'11a+c+n'!B14,0))</f>
        <v>0</v>
      </c>
      <c r="C14" s="23">
        <f>IF($C$4="citu pasākumu izmaksas",IF('11a+c+n'!$Q14="C",'11a+c+n'!C14,0))</f>
        <v>0</v>
      </c>
      <c r="D14" s="23">
        <f>IF($C$4="citu pasākumu izmaksas",IF('11a+c+n'!$Q14="C",'11a+c+n'!D14,0))</f>
        <v>0</v>
      </c>
      <c r="E14" s="45"/>
      <c r="F14" s="63"/>
      <c r="G14" s="117"/>
      <c r="H14" s="117">
        <f>IF($C$4="citu pasākumu izmaksas",IF('11a+c+n'!$Q14="C",'11a+c+n'!H14,0))</f>
        <v>0</v>
      </c>
      <c r="I14" s="117"/>
      <c r="J14" s="117"/>
      <c r="K14" s="118">
        <f>IF($C$4="citu pasākumu izmaksas",IF('11a+c+n'!$Q14="C",'11a+c+n'!K14,0))</f>
        <v>0</v>
      </c>
      <c r="L14" s="81">
        <f>IF($C$4="citu pasākumu izmaksas",IF('11a+c+n'!$Q14="C",'11a+c+n'!L14,0))</f>
        <v>0</v>
      </c>
      <c r="M14" s="117">
        <f>IF($C$4="citu pasākumu izmaksas",IF('11a+c+n'!$Q14="C",'11a+c+n'!M14,0))</f>
        <v>0</v>
      </c>
      <c r="N14" s="117">
        <f>IF($C$4="citu pasākumu izmaksas",IF('11a+c+n'!$Q14="C",'11a+c+n'!N14,0))</f>
        <v>0</v>
      </c>
      <c r="O14" s="117">
        <f>IF($C$4="citu pasākumu izmaksas",IF('11a+c+n'!$Q14="C",'11a+c+n'!O14,0))</f>
        <v>0</v>
      </c>
      <c r="P14" s="118">
        <f>IF($C$4="citu pasākumu izmaksas",IF('11a+c+n'!$Q14="C",'11a+c+n'!P14,0))</f>
        <v>0</v>
      </c>
    </row>
    <row r="15" spans="1:16" x14ac:dyDescent="0.2">
      <c r="A15" s="51">
        <f>IF(P15=0,0,IF(COUNTBLANK(P15)=1,0,COUNTA($P$14:P15)))</f>
        <v>0</v>
      </c>
      <c r="B15" s="24">
        <f>IF($C$4="citu pasākumu izmaksas",IF('11a+c+n'!$Q15="C",'11a+c+n'!B15,0))</f>
        <v>0</v>
      </c>
      <c r="C15" s="24">
        <f>IF($C$4="citu pasākumu izmaksas",IF('11a+c+n'!$Q15="C",'11a+c+n'!C15,0))</f>
        <v>0</v>
      </c>
      <c r="D15" s="24">
        <f>IF($C$4="citu pasākumu izmaksas",IF('11a+c+n'!$Q15="C",'11a+c+n'!D15,0))</f>
        <v>0</v>
      </c>
      <c r="E15" s="46"/>
      <c r="F15" s="65"/>
      <c r="G15" s="119"/>
      <c r="H15" s="119">
        <f>IF($C$4="citu pasākumu izmaksas",IF('11a+c+n'!$Q15="C",'11a+c+n'!H15,0))</f>
        <v>0</v>
      </c>
      <c r="I15" s="119"/>
      <c r="J15" s="119"/>
      <c r="K15" s="120">
        <f>IF($C$4="citu pasākumu izmaksas",IF('11a+c+n'!$Q15="C",'11a+c+n'!K15,0))</f>
        <v>0</v>
      </c>
      <c r="L15" s="82">
        <f>IF($C$4="citu pasākumu izmaksas",IF('11a+c+n'!$Q15="C",'11a+c+n'!L15,0))</f>
        <v>0</v>
      </c>
      <c r="M15" s="119">
        <f>IF($C$4="citu pasākumu izmaksas",IF('11a+c+n'!$Q15="C",'11a+c+n'!M15,0))</f>
        <v>0</v>
      </c>
      <c r="N15" s="119">
        <f>IF($C$4="citu pasākumu izmaksas",IF('11a+c+n'!$Q15="C",'11a+c+n'!N15,0))</f>
        <v>0</v>
      </c>
      <c r="O15" s="119">
        <f>IF($C$4="citu pasākumu izmaksas",IF('11a+c+n'!$Q15="C",'11a+c+n'!O15,0))</f>
        <v>0</v>
      </c>
      <c r="P15" s="120">
        <f>IF($C$4="citu pasākumu izmaksas",IF('11a+c+n'!$Q15="C",'11a+c+n'!P15,0))</f>
        <v>0</v>
      </c>
    </row>
    <row r="16" spans="1:16" x14ac:dyDescent="0.2">
      <c r="A16" s="51">
        <f>IF(P16=0,0,IF(COUNTBLANK(P16)=1,0,COUNTA($P$14:P16)))</f>
        <v>0</v>
      </c>
      <c r="B16" s="24">
        <f>IF($C$4="citu pasākumu izmaksas",IF('11a+c+n'!$Q16="C",'11a+c+n'!B16,0))</f>
        <v>0</v>
      </c>
      <c r="C16" s="24">
        <f>IF($C$4="citu pasākumu izmaksas",IF('11a+c+n'!$Q16="C",'11a+c+n'!C16,0))</f>
        <v>0</v>
      </c>
      <c r="D16" s="24">
        <f>IF($C$4="citu pasākumu izmaksas",IF('11a+c+n'!$Q16="C",'11a+c+n'!D16,0))</f>
        <v>0</v>
      </c>
      <c r="E16" s="46"/>
      <c r="F16" s="65"/>
      <c r="G16" s="119"/>
      <c r="H16" s="119">
        <f>IF($C$4="citu pasākumu izmaksas",IF('11a+c+n'!$Q16="C",'11a+c+n'!H16,0))</f>
        <v>0</v>
      </c>
      <c r="I16" s="119"/>
      <c r="J16" s="119"/>
      <c r="K16" s="120">
        <f>IF($C$4="citu pasākumu izmaksas",IF('11a+c+n'!$Q16="C",'11a+c+n'!K16,0))</f>
        <v>0</v>
      </c>
      <c r="L16" s="82">
        <f>IF($C$4="citu pasākumu izmaksas",IF('11a+c+n'!$Q16="C",'11a+c+n'!L16,0))</f>
        <v>0</v>
      </c>
      <c r="M16" s="119">
        <f>IF($C$4="citu pasākumu izmaksas",IF('11a+c+n'!$Q16="C",'11a+c+n'!M16,0))</f>
        <v>0</v>
      </c>
      <c r="N16" s="119">
        <f>IF($C$4="citu pasākumu izmaksas",IF('11a+c+n'!$Q16="C",'11a+c+n'!N16,0))</f>
        <v>0</v>
      </c>
      <c r="O16" s="119">
        <f>IF($C$4="citu pasākumu izmaksas",IF('11a+c+n'!$Q16="C",'11a+c+n'!O16,0))</f>
        <v>0</v>
      </c>
      <c r="P16" s="120">
        <f>IF($C$4="citu pasākumu izmaksas",IF('11a+c+n'!$Q16="C",'11a+c+n'!P16,0))</f>
        <v>0</v>
      </c>
    </row>
    <row r="17" spans="1:16" x14ac:dyDescent="0.2">
      <c r="A17" s="51">
        <f>IF(P17=0,0,IF(COUNTBLANK(P17)=1,0,COUNTA($P$14:P17)))</f>
        <v>0</v>
      </c>
      <c r="B17" s="24">
        <f>IF($C$4="citu pasākumu izmaksas",IF('11a+c+n'!$Q17="C",'11a+c+n'!B17,0))</f>
        <v>0</v>
      </c>
      <c r="C17" s="24">
        <f>IF($C$4="citu pasākumu izmaksas",IF('11a+c+n'!$Q17="C",'11a+c+n'!C17,0))</f>
        <v>0</v>
      </c>
      <c r="D17" s="24">
        <f>IF($C$4="citu pasākumu izmaksas",IF('11a+c+n'!$Q17="C",'11a+c+n'!D17,0))</f>
        <v>0</v>
      </c>
      <c r="E17" s="46"/>
      <c r="F17" s="65"/>
      <c r="G17" s="119"/>
      <c r="H17" s="119">
        <f>IF($C$4="citu pasākumu izmaksas",IF('11a+c+n'!$Q17="C",'11a+c+n'!H17,0))</f>
        <v>0</v>
      </c>
      <c r="I17" s="119"/>
      <c r="J17" s="119"/>
      <c r="K17" s="120">
        <f>IF($C$4="citu pasākumu izmaksas",IF('11a+c+n'!$Q17="C",'11a+c+n'!K17,0))</f>
        <v>0</v>
      </c>
      <c r="L17" s="82">
        <f>IF($C$4="citu pasākumu izmaksas",IF('11a+c+n'!$Q17="C",'11a+c+n'!L17,0))</f>
        <v>0</v>
      </c>
      <c r="M17" s="119">
        <f>IF($C$4="citu pasākumu izmaksas",IF('11a+c+n'!$Q17="C",'11a+c+n'!M17,0))</f>
        <v>0</v>
      </c>
      <c r="N17" s="119">
        <f>IF($C$4="citu pasākumu izmaksas",IF('11a+c+n'!$Q17="C",'11a+c+n'!N17,0))</f>
        <v>0</v>
      </c>
      <c r="O17" s="119">
        <f>IF($C$4="citu pasākumu izmaksas",IF('11a+c+n'!$Q17="C",'11a+c+n'!O17,0))</f>
        <v>0</v>
      </c>
      <c r="P17" s="120">
        <f>IF($C$4="citu pasākumu izmaksas",IF('11a+c+n'!$Q17="C",'11a+c+n'!P17,0))</f>
        <v>0</v>
      </c>
    </row>
    <row r="18" spans="1:16" x14ac:dyDescent="0.2">
      <c r="A18" s="51">
        <f>IF(P18=0,0,IF(COUNTBLANK(P18)=1,0,COUNTA($P$14:P18)))</f>
        <v>0</v>
      </c>
      <c r="B18" s="24">
        <f>IF($C$4="citu pasākumu izmaksas",IF('11a+c+n'!$Q18="C",'11a+c+n'!B18,0))</f>
        <v>0</v>
      </c>
      <c r="C18" s="24">
        <f>IF($C$4="citu pasākumu izmaksas",IF('11a+c+n'!$Q18="C",'11a+c+n'!C18,0))</f>
        <v>0</v>
      </c>
      <c r="D18" s="24">
        <f>IF($C$4="citu pasākumu izmaksas",IF('11a+c+n'!$Q18="C",'11a+c+n'!D18,0))</f>
        <v>0</v>
      </c>
      <c r="E18" s="46"/>
      <c r="F18" s="65"/>
      <c r="G18" s="119"/>
      <c r="H18" s="119">
        <f>IF($C$4="citu pasākumu izmaksas",IF('11a+c+n'!$Q18="C",'11a+c+n'!H18,0))</f>
        <v>0</v>
      </c>
      <c r="I18" s="119"/>
      <c r="J18" s="119"/>
      <c r="K18" s="120">
        <f>IF($C$4="citu pasākumu izmaksas",IF('11a+c+n'!$Q18="C",'11a+c+n'!K18,0))</f>
        <v>0</v>
      </c>
      <c r="L18" s="82">
        <f>IF($C$4="citu pasākumu izmaksas",IF('11a+c+n'!$Q18="C",'11a+c+n'!L18,0))</f>
        <v>0</v>
      </c>
      <c r="M18" s="119">
        <f>IF($C$4="citu pasākumu izmaksas",IF('11a+c+n'!$Q18="C",'11a+c+n'!M18,0))</f>
        <v>0</v>
      </c>
      <c r="N18" s="119">
        <f>IF($C$4="citu pasākumu izmaksas",IF('11a+c+n'!$Q18="C",'11a+c+n'!N18,0))</f>
        <v>0</v>
      </c>
      <c r="O18" s="119">
        <f>IF($C$4="citu pasākumu izmaksas",IF('11a+c+n'!$Q18="C",'11a+c+n'!O18,0))</f>
        <v>0</v>
      </c>
      <c r="P18" s="120">
        <f>IF($C$4="citu pasākumu izmaksas",IF('11a+c+n'!$Q18="C",'11a+c+n'!P18,0))</f>
        <v>0</v>
      </c>
    </row>
    <row r="19" spans="1:16" x14ac:dyDescent="0.2">
      <c r="A19" s="51">
        <f>IF(P19=0,0,IF(COUNTBLANK(P19)=1,0,COUNTA($P$14:P19)))</f>
        <v>0</v>
      </c>
      <c r="B19" s="24">
        <f>IF($C$4="citu pasākumu izmaksas",IF('11a+c+n'!$Q19="C",'11a+c+n'!B19,0))</f>
        <v>0</v>
      </c>
      <c r="C19" s="24">
        <f>IF($C$4="citu pasākumu izmaksas",IF('11a+c+n'!$Q19="C",'11a+c+n'!C19,0))</f>
        <v>0</v>
      </c>
      <c r="D19" s="24">
        <f>IF($C$4="citu pasākumu izmaksas",IF('11a+c+n'!$Q19="C",'11a+c+n'!D19,0))</f>
        <v>0</v>
      </c>
      <c r="E19" s="46"/>
      <c r="F19" s="65"/>
      <c r="G19" s="119"/>
      <c r="H19" s="119">
        <f>IF($C$4="citu pasākumu izmaksas",IF('11a+c+n'!$Q19="C",'11a+c+n'!H19,0))</f>
        <v>0</v>
      </c>
      <c r="I19" s="119"/>
      <c r="J19" s="119"/>
      <c r="K19" s="120">
        <f>IF($C$4="citu pasākumu izmaksas",IF('11a+c+n'!$Q19="C",'11a+c+n'!K19,0))</f>
        <v>0</v>
      </c>
      <c r="L19" s="82">
        <f>IF($C$4="citu pasākumu izmaksas",IF('11a+c+n'!$Q19="C",'11a+c+n'!L19,0))</f>
        <v>0</v>
      </c>
      <c r="M19" s="119">
        <f>IF($C$4="citu pasākumu izmaksas",IF('11a+c+n'!$Q19="C",'11a+c+n'!M19,0))</f>
        <v>0</v>
      </c>
      <c r="N19" s="119">
        <f>IF($C$4="citu pasākumu izmaksas",IF('11a+c+n'!$Q19="C",'11a+c+n'!N19,0))</f>
        <v>0</v>
      </c>
      <c r="O19" s="119">
        <f>IF($C$4="citu pasākumu izmaksas",IF('11a+c+n'!$Q19="C",'11a+c+n'!O19,0))</f>
        <v>0</v>
      </c>
      <c r="P19" s="120">
        <f>IF($C$4="citu pasākumu izmaksas",IF('11a+c+n'!$Q19="C",'11a+c+n'!P19,0))</f>
        <v>0</v>
      </c>
    </row>
    <row r="20" spans="1:16" x14ac:dyDescent="0.2">
      <c r="A20" s="51">
        <f>IF(P20=0,0,IF(COUNTBLANK(P20)=1,0,COUNTA($P$14:P20)))</f>
        <v>0</v>
      </c>
      <c r="B20" s="24">
        <f>IF($C$4="citu pasākumu izmaksas",IF('11a+c+n'!$Q20="C",'11a+c+n'!B20,0))</f>
        <v>0</v>
      </c>
      <c r="C20" s="24">
        <f>IF($C$4="citu pasākumu izmaksas",IF('11a+c+n'!$Q20="C",'11a+c+n'!C20,0))</f>
        <v>0</v>
      </c>
      <c r="D20" s="24">
        <f>IF($C$4="citu pasākumu izmaksas",IF('11a+c+n'!$Q20="C",'11a+c+n'!D20,0))</f>
        <v>0</v>
      </c>
      <c r="E20" s="46"/>
      <c r="F20" s="65"/>
      <c r="G20" s="119"/>
      <c r="H20" s="119">
        <f>IF($C$4="citu pasākumu izmaksas",IF('11a+c+n'!$Q20="C",'11a+c+n'!H20,0))</f>
        <v>0</v>
      </c>
      <c r="I20" s="119"/>
      <c r="J20" s="119"/>
      <c r="K20" s="120">
        <f>IF($C$4="citu pasākumu izmaksas",IF('11a+c+n'!$Q20="C",'11a+c+n'!K20,0))</f>
        <v>0</v>
      </c>
      <c r="L20" s="82">
        <f>IF($C$4="citu pasākumu izmaksas",IF('11a+c+n'!$Q20="C",'11a+c+n'!L20,0))</f>
        <v>0</v>
      </c>
      <c r="M20" s="119">
        <f>IF($C$4="citu pasākumu izmaksas",IF('11a+c+n'!$Q20="C",'11a+c+n'!M20,0))</f>
        <v>0</v>
      </c>
      <c r="N20" s="119">
        <f>IF($C$4="citu pasākumu izmaksas",IF('11a+c+n'!$Q20="C",'11a+c+n'!N20,0))</f>
        <v>0</v>
      </c>
      <c r="O20" s="119">
        <f>IF($C$4="citu pasākumu izmaksas",IF('11a+c+n'!$Q20="C",'11a+c+n'!O20,0))</f>
        <v>0</v>
      </c>
      <c r="P20" s="120">
        <f>IF($C$4="citu pasākumu izmaksas",IF('11a+c+n'!$Q20="C",'11a+c+n'!P20,0))</f>
        <v>0</v>
      </c>
    </row>
    <row r="21" spans="1:16" x14ac:dyDescent="0.2">
      <c r="A21" s="51">
        <f>IF(P21=0,0,IF(COUNTBLANK(P21)=1,0,COUNTA($P$14:P21)))</f>
        <v>0</v>
      </c>
      <c r="B21" s="24">
        <f>IF($C$4="citu pasākumu izmaksas",IF('11a+c+n'!$Q21="C",'11a+c+n'!B21,0))</f>
        <v>0</v>
      </c>
      <c r="C21" s="24">
        <f>IF($C$4="citu pasākumu izmaksas",IF('11a+c+n'!$Q21="C",'11a+c+n'!C21,0))</f>
        <v>0</v>
      </c>
      <c r="D21" s="24">
        <f>IF($C$4="citu pasākumu izmaksas",IF('11a+c+n'!$Q21="C",'11a+c+n'!D21,0))</f>
        <v>0</v>
      </c>
      <c r="E21" s="46"/>
      <c r="F21" s="65"/>
      <c r="G21" s="119"/>
      <c r="H21" s="119">
        <f>IF($C$4="citu pasākumu izmaksas",IF('11a+c+n'!$Q21="C",'11a+c+n'!H21,0))</f>
        <v>0</v>
      </c>
      <c r="I21" s="119"/>
      <c r="J21" s="119"/>
      <c r="K21" s="120">
        <f>IF($C$4="citu pasākumu izmaksas",IF('11a+c+n'!$Q21="C",'11a+c+n'!K21,0))</f>
        <v>0</v>
      </c>
      <c r="L21" s="82">
        <f>IF($C$4="citu pasākumu izmaksas",IF('11a+c+n'!$Q21="C",'11a+c+n'!L21,0))</f>
        <v>0</v>
      </c>
      <c r="M21" s="119">
        <f>IF($C$4="citu pasākumu izmaksas",IF('11a+c+n'!$Q21="C",'11a+c+n'!M21,0))</f>
        <v>0</v>
      </c>
      <c r="N21" s="119">
        <f>IF($C$4="citu pasākumu izmaksas",IF('11a+c+n'!$Q21="C",'11a+c+n'!N21,0))</f>
        <v>0</v>
      </c>
      <c r="O21" s="119">
        <f>IF($C$4="citu pasākumu izmaksas",IF('11a+c+n'!$Q21="C",'11a+c+n'!O21,0))</f>
        <v>0</v>
      </c>
      <c r="P21" s="120">
        <f>IF($C$4="citu pasākumu izmaksas",IF('11a+c+n'!$Q21="C",'11a+c+n'!P21,0))</f>
        <v>0</v>
      </c>
    </row>
    <row r="22" spans="1:16" x14ac:dyDescent="0.2">
      <c r="A22" s="51">
        <f>IF(P22=0,0,IF(COUNTBLANK(P22)=1,0,COUNTA($P$14:P22)))</f>
        <v>0</v>
      </c>
      <c r="B22" s="24">
        <f>IF($C$4="citu pasākumu izmaksas",IF('11a+c+n'!$Q22="C",'11a+c+n'!B22,0))</f>
        <v>0</v>
      </c>
      <c r="C22" s="24">
        <f>IF($C$4="citu pasākumu izmaksas",IF('11a+c+n'!$Q22="C",'11a+c+n'!C22,0))</f>
        <v>0</v>
      </c>
      <c r="D22" s="24">
        <f>IF($C$4="citu pasākumu izmaksas",IF('11a+c+n'!$Q22="C",'11a+c+n'!D22,0))</f>
        <v>0</v>
      </c>
      <c r="E22" s="46"/>
      <c r="F22" s="65"/>
      <c r="G22" s="119"/>
      <c r="H22" s="119">
        <f>IF($C$4="citu pasākumu izmaksas",IF('11a+c+n'!$Q22="C",'11a+c+n'!H22,0))</f>
        <v>0</v>
      </c>
      <c r="I22" s="119"/>
      <c r="J22" s="119"/>
      <c r="K22" s="120">
        <f>IF($C$4="citu pasākumu izmaksas",IF('11a+c+n'!$Q22="C",'11a+c+n'!K22,0))</f>
        <v>0</v>
      </c>
      <c r="L22" s="82">
        <f>IF($C$4="citu pasākumu izmaksas",IF('11a+c+n'!$Q22="C",'11a+c+n'!L22,0))</f>
        <v>0</v>
      </c>
      <c r="M22" s="119">
        <f>IF($C$4="citu pasākumu izmaksas",IF('11a+c+n'!$Q22="C",'11a+c+n'!M22,0))</f>
        <v>0</v>
      </c>
      <c r="N22" s="119">
        <f>IF($C$4="citu pasākumu izmaksas",IF('11a+c+n'!$Q22="C",'11a+c+n'!N22,0))</f>
        <v>0</v>
      </c>
      <c r="O22" s="119">
        <f>IF($C$4="citu pasākumu izmaksas",IF('11a+c+n'!$Q22="C",'11a+c+n'!O22,0))</f>
        <v>0</v>
      </c>
      <c r="P22" s="120">
        <f>IF($C$4="citu pasākumu izmaksas",IF('11a+c+n'!$Q22="C",'11a+c+n'!P22,0))</f>
        <v>0</v>
      </c>
    </row>
    <row r="23" spans="1:16" x14ac:dyDescent="0.2">
      <c r="A23" s="51">
        <f>IF(P23=0,0,IF(COUNTBLANK(P23)=1,0,COUNTA($P$14:P23)))</f>
        <v>0</v>
      </c>
      <c r="B23" s="24">
        <f>IF($C$4="citu pasākumu izmaksas",IF('11a+c+n'!$Q23="C",'11a+c+n'!B23,0))</f>
        <v>0</v>
      </c>
      <c r="C23" s="24">
        <f>IF($C$4="citu pasākumu izmaksas",IF('11a+c+n'!$Q23="C",'11a+c+n'!C23,0))</f>
        <v>0</v>
      </c>
      <c r="D23" s="24">
        <f>IF($C$4="citu pasākumu izmaksas",IF('11a+c+n'!$Q23="C",'11a+c+n'!D23,0))</f>
        <v>0</v>
      </c>
      <c r="E23" s="46"/>
      <c r="F23" s="65"/>
      <c r="G23" s="119"/>
      <c r="H23" s="119">
        <f>IF($C$4="citu pasākumu izmaksas",IF('11a+c+n'!$Q23="C",'11a+c+n'!H23,0))</f>
        <v>0</v>
      </c>
      <c r="I23" s="119"/>
      <c r="J23" s="119"/>
      <c r="K23" s="120">
        <f>IF($C$4="citu pasākumu izmaksas",IF('11a+c+n'!$Q23="C",'11a+c+n'!K23,0))</f>
        <v>0</v>
      </c>
      <c r="L23" s="82">
        <f>IF($C$4="citu pasākumu izmaksas",IF('11a+c+n'!$Q23="C",'11a+c+n'!L23,0))</f>
        <v>0</v>
      </c>
      <c r="M23" s="119">
        <f>IF($C$4="citu pasākumu izmaksas",IF('11a+c+n'!$Q23="C",'11a+c+n'!M23,0))</f>
        <v>0</v>
      </c>
      <c r="N23" s="119">
        <f>IF($C$4="citu pasākumu izmaksas",IF('11a+c+n'!$Q23="C",'11a+c+n'!N23,0))</f>
        <v>0</v>
      </c>
      <c r="O23" s="119">
        <f>IF($C$4="citu pasākumu izmaksas",IF('11a+c+n'!$Q23="C",'11a+c+n'!O23,0))</f>
        <v>0</v>
      </c>
      <c r="P23" s="120">
        <f>IF($C$4="citu pasākumu izmaksas",IF('11a+c+n'!$Q23="C",'11a+c+n'!P23,0))</f>
        <v>0</v>
      </c>
    </row>
    <row r="24" spans="1:16" x14ac:dyDescent="0.2">
      <c r="A24" s="51">
        <f>IF(P24=0,0,IF(COUNTBLANK(P24)=1,0,COUNTA($P$14:P24)))</f>
        <v>0</v>
      </c>
      <c r="B24" s="24">
        <f>IF($C$4="citu pasākumu izmaksas",IF('11a+c+n'!$Q24="C",'11a+c+n'!B24,0))</f>
        <v>0</v>
      </c>
      <c r="C24" s="24">
        <f>IF($C$4="citu pasākumu izmaksas",IF('11a+c+n'!$Q24="C",'11a+c+n'!C24,0))</f>
        <v>0</v>
      </c>
      <c r="D24" s="24">
        <f>IF($C$4="citu pasākumu izmaksas",IF('11a+c+n'!$Q24="C",'11a+c+n'!D24,0))</f>
        <v>0</v>
      </c>
      <c r="E24" s="46"/>
      <c r="F24" s="65"/>
      <c r="G24" s="119"/>
      <c r="H24" s="119">
        <f>IF($C$4="citu pasākumu izmaksas",IF('11a+c+n'!$Q24="C",'11a+c+n'!H24,0))</f>
        <v>0</v>
      </c>
      <c r="I24" s="119"/>
      <c r="J24" s="119"/>
      <c r="K24" s="120">
        <f>IF($C$4="citu pasākumu izmaksas",IF('11a+c+n'!$Q24="C",'11a+c+n'!K24,0))</f>
        <v>0</v>
      </c>
      <c r="L24" s="82">
        <f>IF($C$4="citu pasākumu izmaksas",IF('11a+c+n'!$Q24="C",'11a+c+n'!L24,0))</f>
        <v>0</v>
      </c>
      <c r="M24" s="119">
        <f>IF($C$4="citu pasākumu izmaksas",IF('11a+c+n'!$Q24="C",'11a+c+n'!M24,0))</f>
        <v>0</v>
      </c>
      <c r="N24" s="119">
        <f>IF($C$4="citu pasākumu izmaksas",IF('11a+c+n'!$Q24="C",'11a+c+n'!N24,0))</f>
        <v>0</v>
      </c>
      <c r="O24" s="119">
        <f>IF($C$4="citu pasākumu izmaksas",IF('11a+c+n'!$Q24="C",'11a+c+n'!O24,0))</f>
        <v>0</v>
      </c>
      <c r="P24" s="120">
        <f>IF($C$4="citu pasākumu izmaksas",IF('11a+c+n'!$Q24="C",'11a+c+n'!P24,0))</f>
        <v>0</v>
      </c>
    </row>
    <row r="25" spans="1:16" x14ac:dyDescent="0.2">
      <c r="A25" s="51">
        <f>IF(P25=0,0,IF(COUNTBLANK(P25)=1,0,COUNTA($P$14:P25)))</f>
        <v>0</v>
      </c>
      <c r="B25" s="24">
        <f>IF($C$4="citu pasākumu izmaksas",IF('11a+c+n'!$Q25="C",'11a+c+n'!B25,0))</f>
        <v>0</v>
      </c>
      <c r="C25" s="24">
        <f>IF($C$4="citu pasākumu izmaksas",IF('11a+c+n'!$Q25="C",'11a+c+n'!C25,0))</f>
        <v>0</v>
      </c>
      <c r="D25" s="24">
        <f>IF($C$4="citu pasākumu izmaksas",IF('11a+c+n'!$Q25="C",'11a+c+n'!D25,0))</f>
        <v>0</v>
      </c>
      <c r="E25" s="46"/>
      <c r="F25" s="65"/>
      <c r="G25" s="119"/>
      <c r="H25" s="119">
        <f>IF($C$4="citu pasākumu izmaksas",IF('11a+c+n'!$Q25="C",'11a+c+n'!H25,0))</f>
        <v>0</v>
      </c>
      <c r="I25" s="119"/>
      <c r="J25" s="119"/>
      <c r="K25" s="120">
        <f>IF($C$4="citu pasākumu izmaksas",IF('11a+c+n'!$Q25="C",'11a+c+n'!K25,0))</f>
        <v>0</v>
      </c>
      <c r="L25" s="82">
        <f>IF($C$4="citu pasākumu izmaksas",IF('11a+c+n'!$Q25="C",'11a+c+n'!L25,0))</f>
        <v>0</v>
      </c>
      <c r="M25" s="119">
        <f>IF($C$4="citu pasākumu izmaksas",IF('11a+c+n'!$Q25="C",'11a+c+n'!M25,0))</f>
        <v>0</v>
      </c>
      <c r="N25" s="119">
        <f>IF($C$4="citu pasākumu izmaksas",IF('11a+c+n'!$Q25="C",'11a+c+n'!N25,0))</f>
        <v>0</v>
      </c>
      <c r="O25" s="119">
        <f>IF($C$4="citu pasākumu izmaksas",IF('11a+c+n'!$Q25="C",'11a+c+n'!O25,0))</f>
        <v>0</v>
      </c>
      <c r="P25" s="120">
        <f>IF($C$4="citu pasākumu izmaksas",IF('11a+c+n'!$Q25="C",'11a+c+n'!P25,0))</f>
        <v>0</v>
      </c>
    </row>
    <row r="26" spans="1:16" x14ac:dyDescent="0.2">
      <c r="A26" s="51">
        <f>IF(P26=0,0,IF(COUNTBLANK(P26)=1,0,COUNTA($P$14:P26)))</f>
        <v>0</v>
      </c>
      <c r="B26" s="24">
        <f>IF($C$4="citu pasākumu izmaksas",IF('11a+c+n'!$Q26="C",'11a+c+n'!B26,0))</f>
        <v>0</v>
      </c>
      <c r="C26" s="24">
        <f>IF($C$4="citu pasākumu izmaksas",IF('11a+c+n'!$Q26="C",'11a+c+n'!C26,0))</f>
        <v>0</v>
      </c>
      <c r="D26" s="24">
        <f>IF($C$4="citu pasākumu izmaksas",IF('11a+c+n'!$Q26="C",'11a+c+n'!D26,0))</f>
        <v>0</v>
      </c>
      <c r="E26" s="46"/>
      <c r="F26" s="65"/>
      <c r="G26" s="119"/>
      <c r="H26" s="119">
        <f>IF($C$4="citu pasākumu izmaksas",IF('11a+c+n'!$Q26="C",'11a+c+n'!H26,0))</f>
        <v>0</v>
      </c>
      <c r="I26" s="119"/>
      <c r="J26" s="119"/>
      <c r="K26" s="120">
        <f>IF($C$4="citu pasākumu izmaksas",IF('11a+c+n'!$Q26="C",'11a+c+n'!K26,0))</f>
        <v>0</v>
      </c>
      <c r="L26" s="82">
        <f>IF($C$4="citu pasākumu izmaksas",IF('11a+c+n'!$Q26="C",'11a+c+n'!L26,0))</f>
        <v>0</v>
      </c>
      <c r="M26" s="119">
        <f>IF($C$4="citu pasākumu izmaksas",IF('11a+c+n'!$Q26="C",'11a+c+n'!M26,0))</f>
        <v>0</v>
      </c>
      <c r="N26" s="119">
        <f>IF($C$4="citu pasākumu izmaksas",IF('11a+c+n'!$Q26="C",'11a+c+n'!N26,0))</f>
        <v>0</v>
      </c>
      <c r="O26" s="119">
        <f>IF($C$4="citu pasākumu izmaksas",IF('11a+c+n'!$Q26="C",'11a+c+n'!O26,0))</f>
        <v>0</v>
      </c>
      <c r="P26" s="120">
        <f>IF($C$4="citu pasākumu izmaksas",IF('11a+c+n'!$Q26="C",'11a+c+n'!P26,0))</f>
        <v>0</v>
      </c>
    </row>
    <row r="27" spans="1:16" x14ac:dyDescent="0.2">
      <c r="A27" s="51">
        <f>IF(P27=0,0,IF(COUNTBLANK(P27)=1,0,COUNTA($P$14:P27)))</f>
        <v>0</v>
      </c>
      <c r="B27" s="24">
        <f>IF($C$4="citu pasākumu izmaksas",IF('11a+c+n'!$Q27="C",'11a+c+n'!B27,0))</f>
        <v>0</v>
      </c>
      <c r="C27" s="24">
        <f>IF($C$4="citu pasākumu izmaksas",IF('11a+c+n'!$Q27="C",'11a+c+n'!C27,0))</f>
        <v>0</v>
      </c>
      <c r="D27" s="24">
        <f>IF($C$4="citu pasākumu izmaksas",IF('11a+c+n'!$Q27="C",'11a+c+n'!D27,0))</f>
        <v>0</v>
      </c>
      <c r="E27" s="46"/>
      <c r="F27" s="65"/>
      <c r="G27" s="119"/>
      <c r="H27" s="119">
        <f>IF($C$4="citu pasākumu izmaksas",IF('11a+c+n'!$Q27="C",'11a+c+n'!H27,0))</f>
        <v>0</v>
      </c>
      <c r="I27" s="119"/>
      <c r="J27" s="119"/>
      <c r="K27" s="120">
        <f>IF($C$4="citu pasākumu izmaksas",IF('11a+c+n'!$Q27="C",'11a+c+n'!K27,0))</f>
        <v>0</v>
      </c>
      <c r="L27" s="82">
        <f>IF($C$4="citu pasākumu izmaksas",IF('11a+c+n'!$Q27="C",'11a+c+n'!L27,0))</f>
        <v>0</v>
      </c>
      <c r="M27" s="119">
        <f>IF($C$4="citu pasākumu izmaksas",IF('11a+c+n'!$Q27="C",'11a+c+n'!M27,0))</f>
        <v>0</v>
      </c>
      <c r="N27" s="119">
        <f>IF($C$4="citu pasākumu izmaksas",IF('11a+c+n'!$Q27="C",'11a+c+n'!N27,0))</f>
        <v>0</v>
      </c>
      <c r="O27" s="119">
        <f>IF($C$4="citu pasākumu izmaksas",IF('11a+c+n'!$Q27="C",'11a+c+n'!O27,0))</f>
        <v>0</v>
      </c>
      <c r="P27" s="120">
        <f>IF($C$4="citu pasākumu izmaksas",IF('11a+c+n'!$Q27="C",'11a+c+n'!P27,0))</f>
        <v>0</v>
      </c>
    </row>
    <row r="28" spans="1:16" x14ac:dyDescent="0.2">
      <c r="A28" s="51">
        <f>IF(P28=0,0,IF(COUNTBLANK(P28)=1,0,COUNTA($P$14:P28)))</f>
        <v>0</v>
      </c>
      <c r="B28" s="24">
        <f>IF($C$4="citu pasākumu izmaksas",IF('11a+c+n'!$Q28="C",'11a+c+n'!B28,0))</f>
        <v>0</v>
      </c>
      <c r="C28" s="24">
        <f>IF($C$4="citu pasākumu izmaksas",IF('11a+c+n'!$Q28="C",'11a+c+n'!C28,0))</f>
        <v>0</v>
      </c>
      <c r="D28" s="24">
        <f>IF($C$4="citu pasākumu izmaksas",IF('11a+c+n'!$Q28="C",'11a+c+n'!D28,0))</f>
        <v>0</v>
      </c>
      <c r="E28" s="46"/>
      <c r="F28" s="65"/>
      <c r="G28" s="119"/>
      <c r="H28" s="119">
        <f>IF($C$4="citu pasākumu izmaksas",IF('11a+c+n'!$Q28="C",'11a+c+n'!H28,0))</f>
        <v>0</v>
      </c>
      <c r="I28" s="119"/>
      <c r="J28" s="119"/>
      <c r="K28" s="120">
        <f>IF($C$4="citu pasākumu izmaksas",IF('11a+c+n'!$Q28="C",'11a+c+n'!K28,0))</f>
        <v>0</v>
      </c>
      <c r="L28" s="82">
        <f>IF($C$4="citu pasākumu izmaksas",IF('11a+c+n'!$Q28="C",'11a+c+n'!L28,0))</f>
        <v>0</v>
      </c>
      <c r="M28" s="119">
        <f>IF($C$4="citu pasākumu izmaksas",IF('11a+c+n'!$Q28="C",'11a+c+n'!M28,0))</f>
        <v>0</v>
      </c>
      <c r="N28" s="119">
        <f>IF($C$4="citu pasākumu izmaksas",IF('11a+c+n'!$Q28="C",'11a+c+n'!N28,0))</f>
        <v>0</v>
      </c>
      <c r="O28" s="119">
        <f>IF($C$4="citu pasākumu izmaksas",IF('11a+c+n'!$Q28="C",'11a+c+n'!O28,0))</f>
        <v>0</v>
      </c>
      <c r="P28" s="120">
        <f>IF($C$4="citu pasākumu izmaksas",IF('11a+c+n'!$Q28="C",'11a+c+n'!P28,0))</f>
        <v>0</v>
      </c>
    </row>
    <row r="29" spans="1:16" x14ac:dyDescent="0.2">
      <c r="A29" s="51">
        <f>IF(P29=0,0,IF(COUNTBLANK(P29)=1,0,COUNTA($P$14:P29)))</f>
        <v>0</v>
      </c>
      <c r="B29" s="24">
        <f>IF($C$4="citu pasākumu izmaksas",IF('11a+c+n'!$Q29="C",'11a+c+n'!B29,0))</f>
        <v>0</v>
      </c>
      <c r="C29" s="24">
        <f>IF($C$4="citu pasākumu izmaksas",IF('11a+c+n'!$Q29="C",'11a+c+n'!C29,0))</f>
        <v>0</v>
      </c>
      <c r="D29" s="24">
        <f>IF($C$4="citu pasākumu izmaksas",IF('11a+c+n'!$Q29="C",'11a+c+n'!D29,0))</f>
        <v>0</v>
      </c>
      <c r="E29" s="46"/>
      <c r="F29" s="65"/>
      <c r="G29" s="119"/>
      <c r="H29" s="119">
        <f>IF($C$4="citu pasākumu izmaksas",IF('11a+c+n'!$Q29="C",'11a+c+n'!H29,0))</f>
        <v>0</v>
      </c>
      <c r="I29" s="119"/>
      <c r="J29" s="119"/>
      <c r="K29" s="120">
        <f>IF($C$4="citu pasākumu izmaksas",IF('11a+c+n'!$Q29="C",'11a+c+n'!K29,0))</f>
        <v>0</v>
      </c>
      <c r="L29" s="82">
        <f>IF($C$4="citu pasākumu izmaksas",IF('11a+c+n'!$Q29="C",'11a+c+n'!L29,0))</f>
        <v>0</v>
      </c>
      <c r="M29" s="119">
        <f>IF($C$4="citu pasākumu izmaksas",IF('11a+c+n'!$Q29="C",'11a+c+n'!M29,0))</f>
        <v>0</v>
      </c>
      <c r="N29" s="119">
        <f>IF($C$4="citu pasākumu izmaksas",IF('11a+c+n'!$Q29="C",'11a+c+n'!N29,0))</f>
        <v>0</v>
      </c>
      <c r="O29" s="119">
        <f>IF($C$4="citu pasākumu izmaksas",IF('11a+c+n'!$Q29="C",'11a+c+n'!O29,0))</f>
        <v>0</v>
      </c>
      <c r="P29" s="120">
        <f>IF($C$4="citu pasākumu izmaksas",IF('11a+c+n'!$Q29="C",'11a+c+n'!P29,0))</f>
        <v>0</v>
      </c>
    </row>
    <row r="30" spans="1:16" x14ac:dyDescent="0.2">
      <c r="A30" s="51">
        <f>IF(P30=0,0,IF(COUNTBLANK(P30)=1,0,COUNTA($P$14:P30)))</f>
        <v>0</v>
      </c>
      <c r="B30" s="24">
        <f>IF($C$4="citu pasākumu izmaksas",IF('11a+c+n'!$Q30="C",'11a+c+n'!B30,0))</f>
        <v>0</v>
      </c>
      <c r="C30" s="24">
        <f>IF($C$4="citu pasākumu izmaksas",IF('11a+c+n'!$Q30="C",'11a+c+n'!C30,0))</f>
        <v>0</v>
      </c>
      <c r="D30" s="24">
        <f>IF($C$4="citu pasākumu izmaksas",IF('11a+c+n'!$Q30="C",'11a+c+n'!D30,0))</f>
        <v>0</v>
      </c>
      <c r="E30" s="46"/>
      <c r="F30" s="65"/>
      <c r="G30" s="119"/>
      <c r="H30" s="119">
        <f>IF($C$4="citu pasākumu izmaksas",IF('11a+c+n'!$Q30="C",'11a+c+n'!H30,0))</f>
        <v>0</v>
      </c>
      <c r="I30" s="119"/>
      <c r="J30" s="119"/>
      <c r="K30" s="120">
        <f>IF($C$4="citu pasākumu izmaksas",IF('11a+c+n'!$Q30="C",'11a+c+n'!K30,0))</f>
        <v>0</v>
      </c>
      <c r="L30" s="82">
        <f>IF($C$4="citu pasākumu izmaksas",IF('11a+c+n'!$Q30="C",'11a+c+n'!L30,0))</f>
        <v>0</v>
      </c>
      <c r="M30" s="119">
        <f>IF($C$4="citu pasākumu izmaksas",IF('11a+c+n'!$Q30="C",'11a+c+n'!M30,0))</f>
        <v>0</v>
      </c>
      <c r="N30" s="119">
        <f>IF($C$4="citu pasākumu izmaksas",IF('11a+c+n'!$Q30="C",'11a+c+n'!N30,0))</f>
        <v>0</v>
      </c>
      <c r="O30" s="119">
        <f>IF($C$4="citu pasākumu izmaksas",IF('11a+c+n'!$Q30="C",'11a+c+n'!O30,0))</f>
        <v>0</v>
      </c>
      <c r="P30" s="120">
        <f>IF($C$4="citu pasākumu izmaksas",IF('11a+c+n'!$Q30="C",'11a+c+n'!P30,0))</f>
        <v>0</v>
      </c>
    </row>
    <row r="31" spans="1:16" x14ac:dyDescent="0.2">
      <c r="A31" s="51">
        <f>IF(P31=0,0,IF(COUNTBLANK(P31)=1,0,COUNTA($P$14:P31)))</f>
        <v>0</v>
      </c>
      <c r="B31" s="24">
        <f>IF($C$4="citu pasākumu izmaksas",IF('11a+c+n'!$Q31="C",'11a+c+n'!B31,0))</f>
        <v>0</v>
      </c>
      <c r="C31" s="24">
        <f>IF($C$4="citu pasākumu izmaksas",IF('11a+c+n'!$Q31="C",'11a+c+n'!C31,0))</f>
        <v>0</v>
      </c>
      <c r="D31" s="24">
        <f>IF($C$4="citu pasākumu izmaksas",IF('11a+c+n'!$Q31="C",'11a+c+n'!D31,0))</f>
        <v>0</v>
      </c>
      <c r="E31" s="46"/>
      <c r="F31" s="65"/>
      <c r="G31" s="119"/>
      <c r="H31" s="119">
        <f>IF($C$4="citu pasākumu izmaksas",IF('11a+c+n'!$Q31="C",'11a+c+n'!H31,0))</f>
        <v>0</v>
      </c>
      <c r="I31" s="119"/>
      <c r="J31" s="119"/>
      <c r="K31" s="120">
        <f>IF($C$4="citu pasākumu izmaksas",IF('11a+c+n'!$Q31="C",'11a+c+n'!K31,0))</f>
        <v>0</v>
      </c>
      <c r="L31" s="82">
        <f>IF($C$4="citu pasākumu izmaksas",IF('11a+c+n'!$Q31="C",'11a+c+n'!L31,0))</f>
        <v>0</v>
      </c>
      <c r="M31" s="119">
        <f>IF($C$4="citu pasākumu izmaksas",IF('11a+c+n'!$Q31="C",'11a+c+n'!M31,0))</f>
        <v>0</v>
      </c>
      <c r="N31" s="119">
        <f>IF($C$4="citu pasākumu izmaksas",IF('11a+c+n'!$Q31="C",'11a+c+n'!N31,0))</f>
        <v>0</v>
      </c>
      <c r="O31" s="119">
        <f>IF($C$4="citu pasākumu izmaksas",IF('11a+c+n'!$Q31="C",'11a+c+n'!O31,0))</f>
        <v>0</v>
      </c>
      <c r="P31" s="120">
        <f>IF($C$4="citu pasākumu izmaksas",IF('11a+c+n'!$Q31="C",'11a+c+n'!P31,0))</f>
        <v>0</v>
      </c>
    </row>
    <row r="32" spans="1:16" x14ac:dyDescent="0.2">
      <c r="A32" s="51">
        <f>IF(P32=0,0,IF(COUNTBLANK(P32)=1,0,COUNTA($P$14:P32)))</f>
        <v>0</v>
      </c>
      <c r="B32" s="24">
        <f>IF($C$4="citu pasākumu izmaksas",IF('11a+c+n'!$Q32="C",'11a+c+n'!B32,0))</f>
        <v>0</v>
      </c>
      <c r="C32" s="24">
        <f>IF($C$4="citu pasākumu izmaksas",IF('11a+c+n'!$Q32="C",'11a+c+n'!C32,0))</f>
        <v>0</v>
      </c>
      <c r="D32" s="24">
        <f>IF($C$4="citu pasākumu izmaksas",IF('11a+c+n'!$Q32="C",'11a+c+n'!D32,0))</f>
        <v>0</v>
      </c>
      <c r="E32" s="46"/>
      <c r="F32" s="65"/>
      <c r="G32" s="119"/>
      <c r="H32" s="119">
        <f>IF($C$4="citu pasākumu izmaksas",IF('11a+c+n'!$Q32="C",'11a+c+n'!H32,0))</f>
        <v>0</v>
      </c>
      <c r="I32" s="119"/>
      <c r="J32" s="119"/>
      <c r="K32" s="120">
        <f>IF($C$4="citu pasākumu izmaksas",IF('11a+c+n'!$Q32="C",'11a+c+n'!K32,0))</f>
        <v>0</v>
      </c>
      <c r="L32" s="82">
        <f>IF($C$4="citu pasākumu izmaksas",IF('11a+c+n'!$Q32="C",'11a+c+n'!L32,0))</f>
        <v>0</v>
      </c>
      <c r="M32" s="119">
        <f>IF($C$4="citu pasākumu izmaksas",IF('11a+c+n'!$Q32="C",'11a+c+n'!M32,0))</f>
        <v>0</v>
      </c>
      <c r="N32" s="119">
        <f>IF($C$4="citu pasākumu izmaksas",IF('11a+c+n'!$Q32="C",'11a+c+n'!N32,0))</f>
        <v>0</v>
      </c>
      <c r="O32" s="119">
        <f>IF($C$4="citu pasākumu izmaksas",IF('11a+c+n'!$Q32="C",'11a+c+n'!O32,0))</f>
        <v>0</v>
      </c>
      <c r="P32" s="120">
        <f>IF($C$4="citu pasākumu izmaksas",IF('11a+c+n'!$Q32="C",'11a+c+n'!P32,0))</f>
        <v>0</v>
      </c>
    </row>
    <row r="33" spans="1:16" x14ac:dyDescent="0.2">
      <c r="A33" s="51">
        <f>IF(P33=0,0,IF(COUNTBLANK(P33)=1,0,COUNTA($P$14:P33)))</f>
        <v>0</v>
      </c>
      <c r="B33" s="24">
        <f>IF($C$4="citu pasākumu izmaksas",IF('11a+c+n'!$Q33="C",'11a+c+n'!B33,0))</f>
        <v>0</v>
      </c>
      <c r="C33" s="24">
        <f>IF($C$4="citu pasākumu izmaksas",IF('11a+c+n'!$Q33="C",'11a+c+n'!C33,0))</f>
        <v>0</v>
      </c>
      <c r="D33" s="24">
        <f>IF($C$4="citu pasākumu izmaksas",IF('11a+c+n'!$Q33="C",'11a+c+n'!D33,0))</f>
        <v>0</v>
      </c>
      <c r="E33" s="46"/>
      <c r="F33" s="65"/>
      <c r="G33" s="119"/>
      <c r="H33" s="119">
        <f>IF($C$4="citu pasākumu izmaksas",IF('11a+c+n'!$Q33="C",'11a+c+n'!H33,0))</f>
        <v>0</v>
      </c>
      <c r="I33" s="119"/>
      <c r="J33" s="119"/>
      <c r="K33" s="120">
        <f>IF($C$4="citu pasākumu izmaksas",IF('11a+c+n'!$Q33="C",'11a+c+n'!K33,0))</f>
        <v>0</v>
      </c>
      <c r="L33" s="82">
        <f>IF($C$4="citu pasākumu izmaksas",IF('11a+c+n'!$Q33="C",'11a+c+n'!L33,0))</f>
        <v>0</v>
      </c>
      <c r="M33" s="119">
        <f>IF($C$4="citu pasākumu izmaksas",IF('11a+c+n'!$Q33="C",'11a+c+n'!M33,0))</f>
        <v>0</v>
      </c>
      <c r="N33" s="119">
        <f>IF($C$4="citu pasākumu izmaksas",IF('11a+c+n'!$Q33="C",'11a+c+n'!N33,0))</f>
        <v>0</v>
      </c>
      <c r="O33" s="119">
        <f>IF($C$4="citu pasākumu izmaksas",IF('11a+c+n'!$Q33="C",'11a+c+n'!O33,0))</f>
        <v>0</v>
      </c>
      <c r="P33" s="120">
        <f>IF($C$4="citu pasākumu izmaksas",IF('11a+c+n'!$Q33="C",'11a+c+n'!P33,0))</f>
        <v>0</v>
      </c>
    </row>
    <row r="34" spans="1:16" x14ac:dyDescent="0.2">
      <c r="A34" s="51">
        <f>IF(P34=0,0,IF(COUNTBLANK(P34)=1,0,COUNTA($P$14:P34)))</f>
        <v>0</v>
      </c>
      <c r="B34" s="24">
        <f>IF($C$4="citu pasākumu izmaksas",IF('11a+c+n'!$Q34="C",'11a+c+n'!B34,0))</f>
        <v>0</v>
      </c>
      <c r="C34" s="24">
        <f>IF($C$4="citu pasākumu izmaksas",IF('11a+c+n'!$Q34="C",'11a+c+n'!C34,0))</f>
        <v>0</v>
      </c>
      <c r="D34" s="24">
        <f>IF($C$4="citu pasākumu izmaksas",IF('11a+c+n'!$Q34="C",'11a+c+n'!D34,0))</f>
        <v>0</v>
      </c>
      <c r="E34" s="46"/>
      <c r="F34" s="65"/>
      <c r="G34" s="119"/>
      <c r="H34" s="119">
        <f>IF($C$4="citu pasākumu izmaksas",IF('11a+c+n'!$Q34="C",'11a+c+n'!H34,0))</f>
        <v>0</v>
      </c>
      <c r="I34" s="119"/>
      <c r="J34" s="119"/>
      <c r="K34" s="120">
        <f>IF($C$4="citu pasākumu izmaksas",IF('11a+c+n'!$Q34="C",'11a+c+n'!K34,0))</f>
        <v>0</v>
      </c>
      <c r="L34" s="82">
        <f>IF($C$4="citu pasākumu izmaksas",IF('11a+c+n'!$Q34="C",'11a+c+n'!L34,0))</f>
        <v>0</v>
      </c>
      <c r="M34" s="119">
        <f>IF($C$4="citu pasākumu izmaksas",IF('11a+c+n'!$Q34="C",'11a+c+n'!M34,0))</f>
        <v>0</v>
      </c>
      <c r="N34" s="119">
        <f>IF($C$4="citu pasākumu izmaksas",IF('11a+c+n'!$Q34="C",'11a+c+n'!N34,0))</f>
        <v>0</v>
      </c>
      <c r="O34" s="119">
        <f>IF($C$4="citu pasākumu izmaksas",IF('11a+c+n'!$Q34="C",'11a+c+n'!O34,0))</f>
        <v>0</v>
      </c>
      <c r="P34" s="120">
        <f>IF($C$4="citu pasākumu izmaksas",IF('11a+c+n'!$Q34="C",'11a+c+n'!P34,0))</f>
        <v>0</v>
      </c>
    </row>
    <row r="35" spans="1:16" x14ac:dyDescent="0.2">
      <c r="A35" s="51">
        <f>IF(P35=0,0,IF(COUNTBLANK(P35)=1,0,COUNTA($P$14:P35)))</f>
        <v>0</v>
      </c>
      <c r="B35" s="24">
        <f>IF($C$4="citu pasākumu izmaksas",IF('11a+c+n'!$Q35="C",'11a+c+n'!B35,0))</f>
        <v>0</v>
      </c>
      <c r="C35" s="24">
        <f>IF($C$4="citu pasākumu izmaksas",IF('11a+c+n'!$Q35="C",'11a+c+n'!C35,0))</f>
        <v>0</v>
      </c>
      <c r="D35" s="24">
        <f>IF($C$4="citu pasākumu izmaksas",IF('11a+c+n'!$Q35="C",'11a+c+n'!D35,0))</f>
        <v>0</v>
      </c>
      <c r="E35" s="46"/>
      <c r="F35" s="65"/>
      <c r="G35" s="119"/>
      <c r="H35" s="119">
        <f>IF($C$4="citu pasākumu izmaksas",IF('11a+c+n'!$Q35="C",'11a+c+n'!H35,0))</f>
        <v>0</v>
      </c>
      <c r="I35" s="119"/>
      <c r="J35" s="119"/>
      <c r="K35" s="120">
        <f>IF($C$4="citu pasākumu izmaksas",IF('11a+c+n'!$Q35="C",'11a+c+n'!K35,0))</f>
        <v>0</v>
      </c>
      <c r="L35" s="82">
        <f>IF($C$4="citu pasākumu izmaksas",IF('11a+c+n'!$Q35="C",'11a+c+n'!L35,0))</f>
        <v>0</v>
      </c>
      <c r="M35" s="119">
        <f>IF($C$4="citu pasākumu izmaksas",IF('11a+c+n'!$Q35="C",'11a+c+n'!M35,0))</f>
        <v>0</v>
      </c>
      <c r="N35" s="119">
        <f>IF($C$4="citu pasākumu izmaksas",IF('11a+c+n'!$Q35="C",'11a+c+n'!N35,0))</f>
        <v>0</v>
      </c>
      <c r="O35" s="119">
        <f>IF($C$4="citu pasākumu izmaksas",IF('11a+c+n'!$Q35="C",'11a+c+n'!O35,0))</f>
        <v>0</v>
      </c>
      <c r="P35" s="120">
        <f>IF($C$4="citu pasākumu izmaksas",IF('11a+c+n'!$Q35="C",'11a+c+n'!P35,0))</f>
        <v>0</v>
      </c>
    </row>
    <row r="36" spans="1:16" x14ac:dyDescent="0.2">
      <c r="A36" s="51">
        <f>IF(P36=0,0,IF(COUNTBLANK(P36)=1,0,COUNTA($P$14:P36)))</f>
        <v>0</v>
      </c>
      <c r="B36" s="24">
        <f>IF($C$4="citu pasākumu izmaksas",IF('11a+c+n'!$Q36="C",'11a+c+n'!B36,0))</f>
        <v>0</v>
      </c>
      <c r="C36" s="24">
        <f>IF($C$4="citu pasākumu izmaksas",IF('11a+c+n'!$Q36="C",'11a+c+n'!C36,0))</f>
        <v>0</v>
      </c>
      <c r="D36" s="24">
        <f>IF($C$4="citu pasākumu izmaksas",IF('11a+c+n'!$Q36="C",'11a+c+n'!D36,0))</f>
        <v>0</v>
      </c>
      <c r="E36" s="46"/>
      <c r="F36" s="65"/>
      <c r="G36" s="119"/>
      <c r="H36" s="119">
        <f>IF($C$4="citu pasākumu izmaksas",IF('11a+c+n'!$Q36="C",'11a+c+n'!H36,0))</f>
        <v>0</v>
      </c>
      <c r="I36" s="119"/>
      <c r="J36" s="119"/>
      <c r="K36" s="120">
        <f>IF($C$4="citu pasākumu izmaksas",IF('11a+c+n'!$Q36="C",'11a+c+n'!K36,0))</f>
        <v>0</v>
      </c>
      <c r="L36" s="82">
        <f>IF($C$4="citu pasākumu izmaksas",IF('11a+c+n'!$Q36="C",'11a+c+n'!L36,0))</f>
        <v>0</v>
      </c>
      <c r="M36" s="119">
        <f>IF($C$4="citu pasākumu izmaksas",IF('11a+c+n'!$Q36="C",'11a+c+n'!M36,0))</f>
        <v>0</v>
      </c>
      <c r="N36" s="119">
        <f>IF($C$4="citu pasākumu izmaksas",IF('11a+c+n'!$Q36="C",'11a+c+n'!N36,0))</f>
        <v>0</v>
      </c>
      <c r="O36" s="119">
        <f>IF($C$4="citu pasākumu izmaksas",IF('11a+c+n'!$Q36="C",'11a+c+n'!O36,0))</f>
        <v>0</v>
      </c>
      <c r="P36" s="120">
        <f>IF($C$4="citu pasākumu izmaksas",IF('11a+c+n'!$Q36="C",'11a+c+n'!P36,0))</f>
        <v>0</v>
      </c>
    </row>
    <row r="37" spans="1:16" x14ac:dyDescent="0.2">
      <c r="A37" s="51">
        <f>IF(P37=0,0,IF(COUNTBLANK(P37)=1,0,COUNTA($P$14:P37)))</f>
        <v>0</v>
      </c>
      <c r="B37" s="24">
        <f>IF($C$4="citu pasākumu izmaksas",IF('11a+c+n'!$Q37="C",'11a+c+n'!B37,0))</f>
        <v>0</v>
      </c>
      <c r="C37" s="24">
        <f>IF($C$4="citu pasākumu izmaksas",IF('11a+c+n'!$Q37="C",'11a+c+n'!C37,0))</f>
        <v>0</v>
      </c>
      <c r="D37" s="24">
        <f>IF($C$4="citu pasākumu izmaksas",IF('11a+c+n'!$Q37="C",'11a+c+n'!D37,0))</f>
        <v>0</v>
      </c>
      <c r="E37" s="46"/>
      <c r="F37" s="65"/>
      <c r="G37" s="119"/>
      <c r="H37" s="119">
        <f>IF($C$4="citu pasākumu izmaksas",IF('11a+c+n'!$Q37="C",'11a+c+n'!H37,0))</f>
        <v>0</v>
      </c>
      <c r="I37" s="119"/>
      <c r="J37" s="119"/>
      <c r="K37" s="120">
        <f>IF($C$4="citu pasākumu izmaksas",IF('11a+c+n'!$Q37="C",'11a+c+n'!K37,0))</f>
        <v>0</v>
      </c>
      <c r="L37" s="82">
        <f>IF($C$4="citu pasākumu izmaksas",IF('11a+c+n'!$Q37="C",'11a+c+n'!L37,0))</f>
        <v>0</v>
      </c>
      <c r="M37" s="119">
        <f>IF($C$4="citu pasākumu izmaksas",IF('11a+c+n'!$Q37="C",'11a+c+n'!M37,0))</f>
        <v>0</v>
      </c>
      <c r="N37" s="119">
        <f>IF($C$4="citu pasākumu izmaksas",IF('11a+c+n'!$Q37="C",'11a+c+n'!N37,0))</f>
        <v>0</v>
      </c>
      <c r="O37" s="119">
        <f>IF($C$4="citu pasākumu izmaksas",IF('11a+c+n'!$Q37="C",'11a+c+n'!O37,0))</f>
        <v>0</v>
      </c>
      <c r="P37" s="120">
        <f>IF($C$4="citu pasākumu izmaksas",IF('11a+c+n'!$Q37="C",'11a+c+n'!P37,0))</f>
        <v>0</v>
      </c>
    </row>
    <row r="38" spans="1:16" x14ac:dyDescent="0.2">
      <c r="A38" s="51">
        <f>IF(P38=0,0,IF(COUNTBLANK(P38)=1,0,COUNTA($P$14:P38)))</f>
        <v>0</v>
      </c>
      <c r="B38" s="24">
        <f>IF($C$4="citu pasākumu izmaksas",IF('11a+c+n'!$Q38="C",'11a+c+n'!B38,0))</f>
        <v>0</v>
      </c>
      <c r="C38" s="24">
        <f>IF($C$4="citu pasākumu izmaksas",IF('11a+c+n'!$Q38="C",'11a+c+n'!C38,0))</f>
        <v>0</v>
      </c>
      <c r="D38" s="24">
        <f>IF($C$4="citu pasākumu izmaksas",IF('11a+c+n'!$Q38="C",'11a+c+n'!D38,0))</f>
        <v>0</v>
      </c>
      <c r="E38" s="46"/>
      <c r="F38" s="65"/>
      <c r="G38" s="119"/>
      <c r="H38" s="119">
        <f>IF($C$4="citu pasākumu izmaksas",IF('11a+c+n'!$Q38="C",'11a+c+n'!H38,0))</f>
        <v>0</v>
      </c>
      <c r="I38" s="119"/>
      <c r="J38" s="119"/>
      <c r="K38" s="120">
        <f>IF($C$4="citu pasākumu izmaksas",IF('11a+c+n'!$Q38="C",'11a+c+n'!K38,0))</f>
        <v>0</v>
      </c>
      <c r="L38" s="82">
        <f>IF($C$4="citu pasākumu izmaksas",IF('11a+c+n'!$Q38="C",'11a+c+n'!L38,0))</f>
        <v>0</v>
      </c>
      <c r="M38" s="119">
        <f>IF($C$4="citu pasākumu izmaksas",IF('11a+c+n'!$Q38="C",'11a+c+n'!M38,0))</f>
        <v>0</v>
      </c>
      <c r="N38" s="119">
        <f>IF($C$4="citu pasākumu izmaksas",IF('11a+c+n'!$Q38="C",'11a+c+n'!N38,0))</f>
        <v>0</v>
      </c>
      <c r="O38" s="119">
        <f>IF($C$4="citu pasākumu izmaksas",IF('11a+c+n'!$Q38="C",'11a+c+n'!O38,0))</f>
        <v>0</v>
      </c>
      <c r="P38" s="120">
        <f>IF($C$4="citu pasākumu izmaksas",IF('11a+c+n'!$Q38="C",'11a+c+n'!P38,0))</f>
        <v>0</v>
      </c>
    </row>
    <row r="39" spans="1:16" x14ac:dyDescent="0.2">
      <c r="A39" s="51">
        <f>IF(P39=0,0,IF(COUNTBLANK(P39)=1,0,COUNTA($P$14:P39)))</f>
        <v>0</v>
      </c>
      <c r="B39" s="24">
        <f>IF($C$4="citu pasākumu izmaksas",IF('11a+c+n'!$Q39="C",'11a+c+n'!B39,0))</f>
        <v>0</v>
      </c>
      <c r="C39" s="24">
        <f>IF($C$4="citu pasākumu izmaksas",IF('11a+c+n'!$Q39="C",'11a+c+n'!C39,0))</f>
        <v>0</v>
      </c>
      <c r="D39" s="24">
        <f>IF($C$4="citu pasākumu izmaksas",IF('11a+c+n'!$Q39="C",'11a+c+n'!D39,0))</f>
        <v>0</v>
      </c>
      <c r="E39" s="46"/>
      <c r="F39" s="65"/>
      <c r="G39" s="119"/>
      <c r="H39" s="119">
        <f>IF($C$4="citu pasākumu izmaksas",IF('11a+c+n'!$Q39="C",'11a+c+n'!H39,0))</f>
        <v>0</v>
      </c>
      <c r="I39" s="119"/>
      <c r="J39" s="119"/>
      <c r="K39" s="120">
        <f>IF($C$4="citu pasākumu izmaksas",IF('11a+c+n'!$Q39="C",'11a+c+n'!K39,0))</f>
        <v>0</v>
      </c>
      <c r="L39" s="82">
        <f>IF($C$4="citu pasākumu izmaksas",IF('11a+c+n'!$Q39="C",'11a+c+n'!L39,0))</f>
        <v>0</v>
      </c>
      <c r="M39" s="119">
        <f>IF($C$4="citu pasākumu izmaksas",IF('11a+c+n'!$Q39="C",'11a+c+n'!M39,0))</f>
        <v>0</v>
      </c>
      <c r="N39" s="119">
        <f>IF($C$4="citu pasākumu izmaksas",IF('11a+c+n'!$Q39="C",'11a+c+n'!N39,0))</f>
        <v>0</v>
      </c>
      <c r="O39" s="119">
        <f>IF($C$4="citu pasākumu izmaksas",IF('11a+c+n'!$Q39="C",'11a+c+n'!O39,0))</f>
        <v>0</v>
      </c>
      <c r="P39" s="120">
        <f>IF($C$4="citu pasākumu izmaksas",IF('11a+c+n'!$Q39="C",'11a+c+n'!P39,0))</f>
        <v>0</v>
      </c>
    </row>
    <row r="40" spans="1:16" x14ac:dyDescent="0.2">
      <c r="A40" s="51">
        <f>IF(P40=0,0,IF(COUNTBLANK(P40)=1,0,COUNTA($P$14:P40)))</f>
        <v>0</v>
      </c>
      <c r="B40" s="24">
        <f>IF($C$4="citu pasākumu izmaksas",IF('11a+c+n'!$Q40="C",'11a+c+n'!B40,0))</f>
        <v>0</v>
      </c>
      <c r="C40" s="24">
        <f>IF($C$4="citu pasākumu izmaksas",IF('11a+c+n'!$Q40="C",'11a+c+n'!C40,0))</f>
        <v>0</v>
      </c>
      <c r="D40" s="24">
        <f>IF($C$4="citu pasākumu izmaksas",IF('11a+c+n'!$Q40="C",'11a+c+n'!D40,0))</f>
        <v>0</v>
      </c>
      <c r="E40" s="46"/>
      <c r="F40" s="65"/>
      <c r="G40" s="119"/>
      <c r="H40" s="119">
        <f>IF($C$4="citu pasākumu izmaksas",IF('11a+c+n'!$Q40="C",'11a+c+n'!H40,0))</f>
        <v>0</v>
      </c>
      <c r="I40" s="119"/>
      <c r="J40" s="119"/>
      <c r="K40" s="120">
        <f>IF($C$4="citu pasākumu izmaksas",IF('11a+c+n'!$Q40="C",'11a+c+n'!K40,0))</f>
        <v>0</v>
      </c>
      <c r="L40" s="82">
        <f>IF($C$4="citu pasākumu izmaksas",IF('11a+c+n'!$Q40="C",'11a+c+n'!L40,0))</f>
        <v>0</v>
      </c>
      <c r="M40" s="119">
        <f>IF($C$4="citu pasākumu izmaksas",IF('11a+c+n'!$Q40="C",'11a+c+n'!M40,0))</f>
        <v>0</v>
      </c>
      <c r="N40" s="119">
        <f>IF($C$4="citu pasākumu izmaksas",IF('11a+c+n'!$Q40="C",'11a+c+n'!N40,0))</f>
        <v>0</v>
      </c>
      <c r="O40" s="119">
        <f>IF($C$4="citu pasākumu izmaksas",IF('11a+c+n'!$Q40="C",'11a+c+n'!O40,0))</f>
        <v>0</v>
      </c>
      <c r="P40" s="120">
        <f>IF($C$4="citu pasākumu izmaksas",IF('11a+c+n'!$Q40="C",'11a+c+n'!P40,0))</f>
        <v>0</v>
      </c>
    </row>
    <row r="41" spans="1:16" x14ac:dyDescent="0.2">
      <c r="A41" s="51">
        <f>IF(P41=0,0,IF(COUNTBLANK(P41)=1,0,COUNTA($P$14:P41)))</f>
        <v>0</v>
      </c>
      <c r="B41" s="24">
        <f>IF($C$4="citu pasākumu izmaksas",IF('11a+c+n'!$Q41="C",'11a+c+n'!B41,0))</f>
        <v>0</v>
      </c>
      <c r="C41" s="24">
        <f>IF($C$4="citu pasākumu izmaksas",IF('11a+c+n'!$Q41="C",'11a+c+n'!C41,0))</f>
        <v>0</v>
      </c>
      <c r="D41" s="24">
        <f>IF($C$4="citu pasākumu izmaksas",IF('11a+c+n'!$Q41="C",'11a+c+n'!D41,0))</f>
        <v>0</v>
      </c>
      <c r="E41" s="46"/>
      <c r="F41" s="65"/>
      <c r="G41" s="119"/>
      <c r="H41" s="119">
        <f>IF($C$4="citu pasākumu izmaksas",IF('11a+c+n'!$Q41="C",'11a+c+n'!H41,0))</f>
        <v>0</v>
      </c>
      <c r="I41" s="119"/>
      <c r="J41" s="119"/>
      <c r="K41" s="120">
        <f>IF($C$4="citu pasākumu izmaksas",IF('11a+c+n'!$Q41="C",'11a+c+n'!K41,0))</f>
        <v>0</v>
      </c>
      <c r="L41" s="82">
        <f>IF($C$4="citu pasākumu izmaksas",IF('11a+c+n'!$Q41="C",'11a+c+n'!L41,0))</f>
        <v>0</v>
      </c>
      <c r="M41" s="119">
        <f>IF($C$4="citu pasākumu izmaksas",IF('11a+c+n'!$Q41="C",'11a+c+n'!M41,0))</f>
        <v>0</v>
      </c>
      <c r="N41" s="119">
        <f>IF($C$4="citu pasākumu izmaksas",IF('11a+c+n'!$Q41="C",'11a+c+n'!N41,0))</f>
        <v>0</v>
      </c>
      <c r="O41" s="119">
        <f>IF($C$4="citu pasākumu izmaksas",IF('11a+c+n'!$Q41="C",'11a+c+n'!O41,0))</f>
        <v>0</v>
      </c>
      <c r="P41" s="120">
        <f>IF($C$4="citu pasākumu izmaksas",IF('11a+c+n'!$Q41="C",'11a+c+n'!P41,0))</f>
        <v>0</v>
      </c>
    </row>
    <row r="42" spans="1:16" x14ac:dyDescent="0.2">
      <c r="A42" s="51">
        <f>IF(P42=0,0,IF(COUNTBLANK(P42)=1,0,COUNTA($P$14:P42)))</f>
        <v>0</v>
      </c>
      <c r="B42" s="24">
        <f>IF($C$4="citu pasākumu izmaksas",IF('11a+c+n'!$Q42="C",'11a+c+n'!B42,0))</f>
        <v>0</v>
      </c>
      <c r="C42" s="24">
        <f>IF($C$4="citu pasākumu izmaksas",IF('11a+c+n'!$Q42="C",'11a+c+n'!C42,0))</f>
        <v>0</v>
      </c>
      <c r="D42" s="24">
        <f>IF($C$4="citu pasākumu izmaksas",IF('11a+c+n'!$Q42="C",'11a+c+n'!D42,0))</f>
        <v>0</v>
      </c>
      <c r="E42" s="46"/>
      <c r="F42" s="65"/>
      <c r="G42" s="119"/>
      <c r="H42" s="119">
        <f>IF($C$4="citu pasākumu izmaksas",IF('11a+c+n'!$Q42="C",'11a+c+n'!H42,0))</f>
        <v>0</v>
      </c>
      <c r="I42" s="119"/>
      <c r="J42" s="119"/>
      <c r="K42" s="120">
        <f>IF($C$4="citu pasākumu izmaksas",IF('11a+c+n'!$Q42="C",'11a+c+n'!K42,0))</f>
        <v>0</v>
      </c>
      <c r="L42" s="82">
        <f>IF($C$4="citu pasākumu izmaksas",IF('11a+c+n'!$Q42="C",'11a+c+n'!L42,0))</f>
        <v>0</v>
      </c>
      <c r="M42" s="119">
        <f>IF($C$4="citu pasākumu izmaksas",IF('11a+c+n'!$Q42="C",'11a+c+n'!M42,0))</f>
        <v>0</v>
      </c>
      <c r="N42" s="119">
        <f>IF($C$4="citu pasākumu izmaksas",IF('11a+c+n'!$Q42="C",'11a+c+n'!N42,0))</f>
        <v>0</v>
      </c>
      <c r="O42" s="119">
        <f>IF($C$4="citu pasākumu izmaksas",IF('11a+c+n'!$Q42="C",'11a+c+n'!O42,0))</f>
        <v>0</v>
      </c>
      <c r="P42" s="120">
        <f>IF($C$4="citu pasākumu izmaksas",IF('11a+c+n'!$Q42="C",'11a+c+n'!P42,0))</f>
        <v>0</v>
      </c>
    </row>
    <row r="43" spans="1:16" x14ac:dyDescent="0.2">
      <c r="A43" s="51">
        <f>IF(P43=0,0,IF(COUNTBLANK(P43)=1,0,COUNTA($P$14:P43)))</f>
        <v>0</v>
      </c>
      <c r="B43" s="24">
        <f>IF($C$4="citu pasākumu izmaksas",IF('11a+c+n'!$Q43="C",'11a+c+n'!B43,0))</f>
        <v>0</v>
      </c>
      <c r="C43" s="24">
        <f>IF($C$4="citu pasākumu izmaksas",IF('11a+c+n'!$Q43="C",'11a+c+n'!C43,0))</f>
        <v>0</v>
      </c>
      <c r="D43" s="24">
        <f>IF($C$4="citu pasākumu izmaksas",IF('11a+c+n'!$Q43="C",'11a+c+n'!D43,0))</f>
        <v>0</v>
      </c>
      <c r="E43" s="46"/>
      <c r="F43" s="65"/>
      <c r="G43" s="119"/>
      <c r="H43" s="119">
        <f>IF($C$4="citu pasākumu izmaksas",IF('11a+c+n'!$Q43="C",'11a+c+n'!H43,0))</f>
        <v>0</v>
      </c>
      <c r="I43" s="119"/>
      <c r="J43" s="119"/>
      <c r="K43" s="120">
        <f>IF($C$4="citu pasākumu izmaksas",IF('11a+c+n'!$Q43="C",'11a+c+n'!K43,0))</f>
        <v>0</v>
      </c>
      <c r="L43" s="82">
        <f>IF($C$4="citu pasākumu izmaksas",IF('11a+c+n'!$Q43="C",'11a+c+n'!L43,0))</f>
        <v>0</v>
      </c>
      <c r="M43" s="119">
        <f>IF($C$4="citu pasākumu izmaksas",IF('11a+c+n'!$Q43="C",'11a+c+n'!M43,0))</f>
        <v>0</v>
      </c>
      <c r="N43" s="119">
        <f>IF($C$4="citu pasākumu izmaksas",IF('11a+c+n'!$Q43="C",'11a+c+n'!N43,0))</f>
        <v>0</v>
      </c>
      <c r="O43" s="119">
        <f>IF($C$4="citu pasākumu izmaksas",IF('11a+c+n'!$Q43="C",'11a+c+n'!O43,0))</f>
        <v>0</v>
      </c>
      <c r="P43" s="120">
        <f>IF($C$4="citu pasākumu izmaksas",IF('11a+c+n'!$Q43="C",'11a+c+n'!P43,0))</f>
        <v>0</v>
      </c>
    </row>
    <row r="44" spans="1:16" x14ac:dyDescent="0.2">
      <c r="A44" s="51">
        <f>IF(P44=0,0,IF(COUNTBLANK(P44)=1,0,COUNTA($P$14:P44)))</f>
        <v>0</v>
      </c>
      <c r="B44" s="24">
        <f>IF($C$4="citu pasākumu izmaksas",IF('11a+c+n'!$Q44="C",'11a+c+n'!B44,0))</f>
        <v>0</v>
      </c>
      <c r="C44" s="24">
        <f>IF($C$4="citu pasākumu izmaksas",IF('11a+c+n'!$Q44="C",'11a+c+n'!C44,0))</f>
        <v>0</v>
      </c>
      <c r="D44" s="24">
        <f>IF($C$4="citu pasākumu izmaksas",IF('11a+c+n'!$Q44="C",'11a+c+n'!D44,0))</f>
        <v>0</v>
      </c>
      <c r="E44" s="46"/>
      <c r="F44" s="65"/>
      <c r="G44" s="119"/>
      <c r="H44" s="119">
        <f>IF($C$4="citu pasākumu izmaksas",IF('11a+c+n'!$Q44="C",'11a+c+n'!H44,0))</f>
        <v>0</v>
      </c>
      <c r="I44" s="119"/>
      <c r="J44" s="119"/>
      <c r="K44" s="120">
        <f>IF($C$4="citu pasākumu izmaksas",IF('11a+c+n'!$Q44="C",'11a+c+n'!K44,0))</f>
        <v>0</v>
      </c>
      <c r="L44" s="82">
        <f>IF($C$4="citu pasākumu izmaksas",IF('11a+c+n'!$Q44="C",'11a+c+n'!L44,0))</f>
        <v>0</v>
      </c>
      <c r="M44" s="119">
        <f>IF($C$4="citu pasākumu izmaksas",IF('11a+c+n'!$Q44="C",'11a+c+n'!M44,0))</f>
        <v>0</v>
      </c>
      <c r="N44" s="119">
        <f>IF($C$4="citu pasākumu izmaksas",IF('11a+c+n'!$Q44="C",'11a+c+n'!N44,0))</f>
        <v>0</v>
      </c>
      <c r="O44" s="119">
        <f>IF($C$4="citu pasākumu izmaksas",IF('11a+c+n'!$Q44="C",'11a+c+n'!O44,0))</f>
        <v>0</v>
      </c>
      <c r="P44" s="120">
        <f>IF($C$4="citu pasākumu izmaksas",IF('11a+c+n'!$Q44="C",'11a+c+n'!P44,0))</f>
        <v>0</v>
      </c>
    </row>
    <row r="45" spans="1:16" x14ac:dyDescent="0.2">
      <c r="A45" s="51">
        <f>IF(P45=0,0,IF(COUNTBLANK(P45)=1,0,COUNTA($P$14:P45)))</f>
        <v>0</v>
      </c>
      <c r="B45" s="24">
        <f>IF($C$4="citu pasākumu izmaksas",IF('11a+c+n'!$Q45="C",'11a+c+n'!B45,0))</f>
        <v>0</v>
      </c>
      <c r="C45" s="24">
        <f>IF($C$4="citu pasākumu izmaksas",IF('11a+c+n'!$Q45="C",'11a+c+n'!C45,0))</f>
        <v>0</v>
      </c>
      <c r="D45" s="24">
        <f>IF($C$4="citu pasākumu izmaksas",IF('11a+c+n'!$Q45="C",'11a+c+n'!D45,0))</f>
        <v>0</v>
      </c>
      <c r="E45" s="46"/>
      <c r="F45" s="65"/>
      <c r="G45" s="119"/>
      <c r="H45" s="119">
        <f>IF($C$4="citu pasākumu izmaksas",IF('11a+c+n'!$Q45="C",'11a+c+n'!H45,0))</f>
        <v>0</v>
      </c>
      <c r="I45" s="119"/>
      <c r="J45" s="119"/>
      <c r="K45" s="120">
        <f>IF($C$4="citu pasākumu izmaksas",IF('11a+c+n'!$Q45="C",'11a+c+n'!K45,0))</f>
        <v>0</v>
      </c>
      <c r="L45" s="82">
        <f>IF($C$4="citu pasākumu izmaksas",IF('11a+c+n'!$Q45="C",'11a+c+n'!L45,0))</f>
        <v>0</v>
      </c>
      <c r="M45" s="119">
        <f>IF($C$4="citu pasākumu izmaksas",IF('11a+c+n'!$Q45="C",'11a+c+n'!M45,0))</f>
        <v>0</v>
      </c>
      <c r="N45" s="119">
        <f>IF($C$4="citu pasākumu izmaksas",IF('11a+c+n'!$Q45="C",'11a+c+n'!N45,0))</f>
        <v>0</v>
      </c>
      <c r="O45" s="119">
        <f>IF($C$4="citu pasākumu izmaksas",IF('11a+c+n'!$Q45="C",'11a+c+n'!O45,0))</f>
        <v>0</v>
      </c>
      <c r="P45" s="120">
        <f>IF($C$4="citu pasākumu izmaksas",IF('11a+c+n'!$Q45="C",'11a+c+n'!P45,0))</f>
        <v>0</v>
      </c>
    </row>
    <row r="46" spans="1:16" x14ac:dyDescent="0.2">
      <c r="A46" s="51">
        <f>IF(P46=0,0,IF(COUNTBLANK(P46)=1,0,COUNTA($P$14:P46)))</f>
        <v>0</v>
      </c>
      <c r="B46" s="24">
        <f>IF($C$4="citu pasākumu izmaksas",IF('11a+c+n'!$Q46="C",'11a+c+n'!B46,0))</f>
        <v>0</v>
      </c>
      <c r="C46" s="24">
        <f>IF($C$4="citu pasākumu izmaksas",IF('11a+c+n'!$Q46="C",'11a+c+n'!C46,0))</f>
        <v>0</v>
      </c>
      <c r="D46" s="24">
        <f>IF($C$4="citu pasākumu izmaksas",IF('11a+c+n'!$Q46="C",'11a+c+n'!D46,0))</f>
        <v>0</v>
      </c>
      <c r="E46" s="46"/>
      <c r="F46" s="65"/>
      <c r="G46" s="119"/>
      <c r="H46" s="119">
        <f>IF($C$4="citu pasākumu izmaksas",IF('11a+c+n'!$Q46="C",'11a+c+n'!H46,0))</f>
        <v>0</v>
      </c>
      <c r="I46" s="119"/>
      <c r="J46" s="119"/>
      <c r="K46" s="120">
        <f>IF($C$4="citu pasākumu izmaksas",IF('11a+c+n'!$Q46="C",'11a+c+n'!K46,0))</f>
        <v>0</v>
      </c>
      <c r="L46" s="82">
        <f>IF($C$4="citu pasākumu izmaksas",IF('11a+c+n'!$Q46="C",'11a+c+n'!L46,0))</f>
        <v>0</v>
      </c>
      <c r="M46" s="119">
        <f>IF($C$4="citu pasākumu izmaksas",IF('11a+c+n'!$Q46="C",'11a+c+n'!M46,0))</f>
        <v>0</v>
      </c>
      <c r="N46" s="119">
        <f>IF($C$4="citu pasākumu izmaksas",IF('11a+c+n'!$Q46="C",'11a+c+n'!N46,0))</f>
        <v>0</v>
      </c>
      <c r="O46" s="119">
        <f>IF($C$4="citu pasākumu izmaksas",IF('11a+c+n'!$Q46="C",'11a+c+n'!O46,0))</f>
        <v>0</v>
      </c>
      <c r="P46" s="120">
        <f>IF($C$4="citu pasākumu izmaksas",IF('11a+c+n'!$Q46="C",'11a+c+n'!P46,0))</f>
        <v>0</v>
      </c>
    </row>
    <row r="47" spans="1:16" x14ac:dyDescent="0.2">
      <c r="A47" s="51">
        <f>IF(P47=0,0,IF(COUNTBLANK(P47)=1,0,COUNTA($P$14:P47)))</f>
        <v>0</v>
      </c>
      <c r="B47" s="24">
        <f>IF($C$4="citu pasākumu izmaksas",IF('11a+c+n'!$Q47="C",'11a+c+n'!B47,0))</f>
        <v>0</v>
      </c>
      <c r="C47" s="24">
        <f>IF($C$4="citu pasākumu izmaksas",IF('11a+c+n'!$Q47="C",'11a+c+n'!C47,0))</f>
        <v>0</v>
      </c>
      <c r="D47" s="24">
        <f>IF($C$4="citu pasākumu izmaksas",IF('11a+c+n'!$Q47="C",'11a+c+n'!D47,0))</f>
        <v>0</v>
      </c>
      <c r="E47" s="46"/>
      <c r="F47" s="65"/>
      <c r="G47" s="119"/>
      <c r="H47" s="119">
        <f>IF($C$4="citu pasākumu izmaksas",IF('11a+c+n'!$Q47="C",'11a+c+n'!H47,0))</f>
        <v>0</v>
      </c>
      <c r="I47" s="119"/>
      <c r="J47" s="119"/>
      <c r="K47" s="120">
        <f>IF($C$4="citu pasākumu izmaksas",IF('11a+c+n'!$Q47="C",'11a+c+n'!K47,0))</f>
        <v>0</v>
      </c>
      <c r="L47" s="82">
        <f>IF($C$4="citu pasākumu izmaksas",IF('11a+c+n'!$Q47="C",'11a+c+n'!L47,0))</f>
        <v>0</v>
      </c>
      <c r="M47" s="119">
        <f>IF($C$4="citu pasākumu izmaksas",IF('11a+c+n'!$Q47="C",'11a+c+n'!M47,0))</f>
        <v>0</v>
      </c>
      <c r="N47" s="119">
        <f>IF($C$4="citu pasākumu izmaksas",IF('11a+c+n'!$Q47="C",'11a+c+n'!N47,0))</f>
        <v>0</v>
      </c>
      <c r="O47" s="119">
        <f>IF($C$4="citu pasākumu izmaksas",IF('11a+c+n'!$Q47="C",'11a+c+n'!O47,0))</f>
        <v>0</v>
      </c>
      <c r="P47" s="120">
        <f>IF($C$4="citu pasākumu izmaksas",IF('11a+c+n'!$Q47="C",'11a+c+n'!P47,0))</f>
        <v>0</v>
      </c>
    </row>
    <row r="48" spans="1:16" x14ac:dyDescent="0.2">
      <c r="A48" s="51">
        <f>IF(P48=0,0,IF(COUNTBLANK(P48)=1,0,COUNTA($P$14:P48)))</f>
        <v>0</v>
      </c>
      <c r="B48" s="24">
        <f>IF($C$4="citu pasākumu izmaksas",IF('11a+c+n'!$Q48="C",'11a+c+n'!B48,0))</f>
        <v>0</v>
      </c>
      <c r="C48" s="24">
        <f>IF($C$4="citu pasākumu izmaksas",IF('11a+c+n'!$Q48="C",'11a+c+n'!C48,0))</f>
        <v>0</v>
      </c>
      <c r="D48" s="24">
        <f>IF($C$4="citu pasākumu izmaksas",IF('11a+c+n'!$Q48="C",'11a+c+n'!D48,0))</f>
        <v>0</v>
      </c>
      <c r="E48" s="46"/>
      <c r="F48" s="65"/>
      <c r="G48" s="119"/>
      <c r="H48" s="119">
        <f>IF($C$4="citu pasākumu izmaksas",IF('11a+c+n'!$Q48="C",'11a+c+n'!H48,0))</f>
        <v>0</v>
      </c>
      <c r="I48" s="119"/>
      <c r="J48" s="119"/>
      <c r="K48" s="120">
        <f>IF($C$4="citu pasākumu izmaksas",IF('11a+c+n'!$Q48="C",'11a+c+n'!K48,0))</f>
        <v>0</v>
      </c>
      <c r="L48" s="82">
        <f>IF($C$4="citu pasākumu izmaksas",IF('11a+c+n'!$Q48="C",'11a+c+n'!L48,0))</f>
        <v>0</v>
      </c>
      <c r="M48" s="119">
        <f>IF($C$4="citu pasākumu izmaksas",IF('11a+c+n'!$Q48="C",'11a+c+n'!M48,0))</f>
        <v>0</v>
      </c>
      <c r="N48" s="119">
        <f>IF($C$4="citu pasākumu izmaksas",IF('11a+c+n'!$Q48="C",'11a+c+n'!N48,0))</f>
        <v>0</v>
      </c>
      <c r="O48" s="119">
        <f>IF($C$4="citu pasākumu izmaksas",IF('11a+c+n'!$Q48="C",'11a+c+n'!O48,0))</f>
        <v>0</v>
      </c>
      <c r="P48" s="120">
        <f>IF($C$4="citu pasākumu izmaksas",IF('11a+c+n'!$Q48="C",'11a+c+n'!P48,0))</f>
        <v>0</v>
      </c>
    </row>
    <row r="49" spans="1:16" x14ac:dyDescent="0.2">
      <c r="A49" s="51">
        <f>IF(P49=0,0,IF(COUNTBLANK(P49)=1,0,COUNTA($P$14:P49)))</f>
        <v>0</v>
      </c>
      <c r="B49" s="24">
        <f>IF($C$4="citu pasākumu izmaksas",IF('11a+c+n'!$Q49="C",'11a+c+n'!B49,0))</f>
        <v>0</v>
      </c>
      <c r="C49" s="24">
        <f>IF($C$4="citu pasākumu izmaksas",IF('11a+c+n'!$Q49="C",'11a+c+n'!C49,0))</f>
        <v>0</v>
      </c>
      <c r="D49" s="24">
        <f>IF($C$4="citu pasākumu izmaksas",IF('11a+c+n'!$Q49="C",'11a+c+n'!D49,0))</f>
        <v>0</v>
      </c>
      <c r="E49" s="46"/>
      <c r="F49" s="65"/>
      <c r="G49" s="119"/>
      <c r="H49" s="119">
        <f>IF($C$4="citu pasākumu izmaksas",IF('11a+c+n'!$Q49="C",'11a+c+n'!H49,0))</f>
        <v>0</v>
      </c>
      <c r="I49" s="119"/>
      <c r="J49" s="119"/>
      <c r="K49" s="120">
        <f>IF($C$4="citu pasākumu izmaksas",IF('11a+c+n'!$Q49="C",'11a+c+n'!K49,0))</f>
        <v>0</v>
      </c>
      <c r="L49" s="82">
        <f>IF($C$4="citu pasākumu izmaksas",IF('11a+c+n'!$Q49="C",'11a+c+n'!L49,0))</f>
        <v>0</v>
      </c>
      <c r="M49" s="119">
        <f>IF($C$4="citu pasākumu izmaksas",IF('11a+c+n'!$Q49="C",'11a+c+n'!M49,0))</f>
        <v>0</v>
      </c>
      <c r="N49" s="119">
        <f>IF($C$4="citu pasākumu izmaksas",IF('11a+c+n'!$Q49="C",'11a+c+n'!N49,0))</f>
        <v>0</v>
      </c>
      <c r="O49" s="119">
        <f>IF($C$4="citu pasākumu izmaksas",IF('11a+c+n'!$Q49="C",'11a+c+n'!O49,0))</f>
        <v>0</v>
      </c>
      <c r="P49" s="120">
        <f>IF($C$4="citu pasākumu izmaksas",IF('11a+c+n'!$Q49="C",'11a+c+n'!P49,0))</f>
        <v>0</v>
      </c>
    </row>
    <row r="50" spans="1:16" x14ac:dyDescent="0.2">
      <c r="A50" s="51">
        <f>IF(P50=0,0,IF(COUNTBLANK(P50)=1,0,COUNTA($P$14:P50)))</f>
        <v>0</v>
      </c>
      <c r="B50" s="24">
        <f>IF($C$4="citu pasākumu izmaksas",IF('11a+c+n'!$Q50="C",'11a+c+n'!B50,0))</f>
        <v>0</v>
      </c>
      <c r="C50" s="24">
        <f>IF($C$4="citu pasākumu izmaksas",IF('11a+c+n'!$Q50="C",'11a+c+n'!C50,0))</f>
        <v>0</v>
      </c>
      <c r="D50" s="24">
        <f>IF($C$4="citu pasākumu izmaksas",IF('11a+c+n'!$Q50="C",'11a+c+n'!D50,0))</f>
        <v>0</v>
      </c>
      <c r="E50" s="46"/>
      <c r="F50" s="65"/>
      <c r="G50" s="119"/>
      <c r="H50" s="119">
        <f>IF($C$4="citu pasākumu izmaksas",IF('11a+c+n'!$Q50="C",'11a+c+n'!H50,0))</f>
        <v>0</v>
      </c>
      <c r="I50" s="119"/>
      <c r="J50" s="119"/>
      <c r="K50" s="120">
        <f>IF($C$4="citu pasākumu izmaksas",IF('11a+c+n'!$Q50="C",'11a+c+n'!K50,0))</f>
        <v>0</v>
      </c>
      <c r="L50" s="82">
        <f>IF($C$4="citu pasākumu izmaksas",IF('11a+c+n'!$Q50="C",'11a+c+n'!L50,0))</f>
        <v>0</v>
      </c>
      <c r="M50" s="119">
        <f>IF($C$4="citu pasākumu izmaksas",IF('11a+c+n'!$Q50="C",'11a+c+n'!M50,0))</f>
        <v>0</v>
      </c>
      <c r="N50" s="119">
        <f>IF($C$4="citu pasākumu izmaksas",IF('11a+c+n'!$Q50="C",'11a+c+n'!N50,0))</f>
        <v>0</v>
      </c>
      <c r="O50" s="119">
        <f>IF($C$4="citu pasākumu izmaksas",IF('11a+c+n'!$Q50="C",'11a+c+n'!O50,0))</f>
        <v>0</v>
      </c>
      <c r="P50" s="120">
        <f>IF($C$4="citu pasākumu izmaksas",IF('11a+c+n'!$Q50="C",'11a+c+n'!P50,0))</f>
        <v>0</v>
      </c>
    </row>
    <row r="51" spans="1:16" x14ac:dyDescent="0.2">
      <c r="A51" s="51">
        <f>IF(P51=0,0,IF(COUNTBLANK(P51)=1,0,COUNTA($P$14:P51)))</f>
        <v>0</v>
      </c>
      <c r="B51" s="24">
        <f>IF($C$4="citu pasākumu izmaksas",IF('11a+c+n'!$Q51="C",'11a+c+n'!B51,0))</f>
        <v>0</v>
      </c>
      <c r="C51" s="24">
        <f>IF($C$4="citu pasākumu izmaksas",IF('11a+c+n'!$Q51="C",'11a+c+n'!C51,0))</f>
        <v>0</v>
      </c>
      <c r="D51" s="24">
        <f>IF($C$4="citu pasākumu izmaksas",IF('11a+c+n'!$Q51="C",'11a+c+n'!D51,0))</f>
        <v>0</v>
      </c>
      <c r="E51" s="46"/>
      <c r="F51" s="65"/>
      <c r="G51" s="119"/>
      <c r="H51" s="119">
        <f>IF($C$4="citu pasākumu izmaksas",IF('11a+c+n'!$Q51="C",'11a+c+n'!H51,0))</f>
        <v>0</v>
      </c>
      <c r="I51" s="119"/>
      <c r="J51" s="119"/>
      <c r="K51" s="120">
        <f>IF($C$4="citu pasākumu izmaksas",IF('11a+c+n'!$Q51="C",'11a+c+n'!K51,0))</f>
        <v>0</v>
      </c>
      <c r="L51" s="82">
        <f>IF($C$4="citu pasākumu izmaksas",IF('11a+c+n'!$Q51="C",'11a+c+n'!L51,0))</f>
        <v>0</v>
      </c>
      <c r="M51" s="119">
        <f>IF($C$4="citu pasākumu izmaksas",IF('11a+c+n'!$Q51="C",'11a+c+n'!M51,0))</f>
        <v>0</v>
      </c>
      <c r="N51" s="119">
        <f>IF($C$4="citu pasākumu izmaksas",IF('11a+c+n'!$Q51="C",'11a+c+n'!N51,0))</f>
        <v>0</v>
      </c>
      <c r="O51" s="119">
        <f>IF($C$4="citu pasākumu izmaksas",IF('11a+c+n'!$Q51="C",'11a+c+n'!O51,0))</f>
        <v>0</v>
      </c>
      <c r="P51" s="120">
        <f>IF($C$4="citu pasākumu izmaksas",IF('11a+c+n'!$Q51="C",'11a+c+n'!P51,0))</f>
        <v>0</v>
      </c>
    </row>
    <row r="52" spans="1:16" x14ac:dyDescent="0.2">
      <c r="A52" s="51">
        <f>IF(P52=0,0,IF(COUNTBLANK(P52)=1,0,COUNTA($P$14:P52)))</f>
        <v>0</v>
      </c>
      <c r="B52" s="24">
        <f>IF($C$4="citu pasākumu izmaksas",IF('11a+c+n'!$Q52="C",'11a+c+n'!B52,0))</f>
        <v>0</v>
      </c>
      <c r="C52" s="24">
        <f>IF($C$4="citu pasākumu izmaksas",IF('11a+c+n'!$Q52="C",'11a+c+n'!C52,0))</f>
        <v>0</v>
      </c>
      <c r="D52" s="24">
        <f>IF($C$4="citu pasākumu izmaksas",IF('11a+c+n'!$Q52="C",'11a+c+n'!D52,0))</f>
        <v>0</v>
      </c>
      <c r="E52" s="46"/>
      <c r="F52" s="65"/>
      <c r="G52" s="119"/>
      <c r="H52" s="119">
        <f>IF($C$4="citu pasākumu izmaksas",IF('11a+c+n'!$Q52="C",'11a+c+n'!H52,0))</f>
        <v>0</v>
      </c>
      <c r="I52" s="119"/>
      <c r="J52" s="119"/>
      <c r="K52" s="120">
        <f>IF($C$4="citu pasākumu izmaksas",IF('11a+c+n'!$Q52="C",'11a+c+n'!K52,0))</f>
        <v>0</v>
      </c>
      <c r="L52" s="82">
        <f>IF($C$4="citu pasākumu izmaksas",IF('11a+c+n'!$Q52="C",'11a+c+n'!L52,0))</f>
        <v>0</v>
      </c>
      <c r="M52" s="119">
        <f>IF($C$4="citu pasākumu izmaksas",IF('11a+c+n'!$Q52="C",'11a+c+n'!M52,0))</f>
        <v>0</v>
      </c>
      <c r="N52" s="119">
        <f>IF($C$4="citu pasākumu izmaksas",IF('11a+c+n'!$Q52="C",'11a+c+n'!N52,0))</f>
        <v>0</v>
      </c>
      <c r="O52" s="119">
        <f>IF($C$4="citu pasākumu izmaksas",IF('11a+c+n'!$Q52="C",'11a+c+n'!O52,0))</f>
        <v>0</v>
      </c>
      <c r="P52" s="120">
        <f>IF($C$4="citu pasākumu izmaksas",IF('11a+c+n'!$Q52="C",'11a+c+n'!P52,0))</f>
        <v>0</v>
      </c>
    </row>
    <row r="53" spans="1:16" x14ac:dyDescent="0.2">
      <c r="A53" s="51">
        <f>IF(P53=0,0,IF(COUNTBLANK(P53)=1,0,COUNTA($P$14:P53)))</f>
        <v>0</v>
      </c>
      <c r="B53" s="24">
        <f>IF($C$4="citu pasākumu izmaksas",IF('11a+c+n'!$Q53="C",'11a+c+n'!B53,0))</f>
        <v>0</v>
      </c>
      <c r="C53" s="24">
        <f>IF($C$4="citu pasākumu izmaksas",IF('11a+c+n'!$Q53="C",'11a+c+n'!C53,0))</f>
        <v>0</v>
      </c>
      <c r="D53" s="24">
        <f>IF($C$4="citu pasākumu izmaksas",IF('11a+c+n'!$Q53="C",'11a+c+n'!D53,0))</f>
        <v>0</v>
      </c>
      <c r="E53" s="46"/>
      <c r="F53" s="65"/>
      <c r="G53" s="119"/>
      <c r="H53" s="119">
        <f>IF($C$4="citu pasākumu izmaksas",IF('11a+c+n'!$Q53="C",'11a+c+n'!H53,0))</f>
        <v>0</v>
      </c>
      <c r="I53" s="119"/>
      <c r="J53" s="119"/>
      <c r="K53" s="120">
        <f>IF($C$4="citu pasākumu izmaksas",IF('11a+c+n'!$Q53="C",'11a+c+n'!K53,0))</f>
        <v>0</v>
      </c>
      <c r="L53" s="82">
        <f>IF($C$4="citu pasākumu izmaksas",IF('11a+c+n'!$Q53="C",'11a+c+n'!L53,0))</f>
        <v>0</v>
      </c>
      <c r="M53" s="119">
        <f>IF($C$4="citu pasākumu izmaksas",IF('11a+c+n'!$Q53="C",'11a+c+n'!M53,0))</f>
        <v>0</v>
      </c>
      <c r="N53" s="119">
        <f>IF($C$4="citu pasākumu izmaksas",IF('11a+c+n'!$Q53="C",'11a+c+n'!N53,0))</f>
        <v>0</v>
      </c>
      <c r="O53" s="119">
        <f>IF($C$4="citu pasākumu izmaksas",IF('11a+c+n'!$Q53="C",'11a+c+n'!O53,0))</f>
        <v>0</v>
      </c>
      <c r="P53" s="120">
        <f>IF($C$4="citu pasākumu izmaksas",IF('11a+c+n'!$Q53="C",'11a+c+n'!P53,0))</f>
        <v>0</v>
      </c>
    </row>
    <row r="54" spans="1:16" x14ac:dyDescent="0.2">
      <c r="A54" s="51">
        <f>IF(P54=0,0,IF(COUNTBLANK(P54)=1,0,COUNTA($P$14:P54)))</f>
        <v>0</v>
      </c>
      <c r="B54" s="24">
        <f>IF($C$4="citu pasākumu izmaksas",IF('11a+c+n'!$Q54="C",'11a+c+n'!B54,0))</f>
        <v>0</v>
      </c>
      <c r="C54" s="24">
        <f>IF($C$4="citu pasākumu izmaksas",IF('11a+c+n'!$Q54="C",'11a+c+n'!C54,0))</f>
        <v>0</v>
      </c>
      <c r="D54" s="24">
        <f>IF($C$4="citu pasākumu izmaksas",IF('11a+c+n'!$Q54="C",'11a+c+n'!D54,0))</f>
        <v>0</v>
      </c>
      <c r="E54" s="46"/>
      <c r="F54" s="65"/>
      <c r="G54" s="119"/>
      <c r="H54" s="119">
        <f>IF($C$4="citu pasākumu izmaksas",IF('11a+c+n'!$Q54="C",'11a+c+n'!H54,0))</f>
        <v>0</v>
      </c>
      <c r="I54" s="119"/>
      <c r="J54" s="119"/>
      <c r="K54" s="120">
        <f>IF($C$4="citu pasākumu izmaksas",IF('11a+c+n'!$Q54="C",'11a+c+n'!K54,0))</f>
        <v>0</v>
      </c>
      <c r="L54" s="82">
        <f>IF($C$4="citu pasākumu izmaksas",IF('11a+c+n'!$Q54="C",'11a+c+n'!L54,0))</f>
        <v>0</v>
      </c>
      <c r="M54" s="119">
        <f>IF($C$4="citu pasākumu izmaksas",IF('11a+c+n'!$Q54="C",'11a+c+n'!M54,0))</f>
        <v>0</v>
      </c>
      <c r="N54" s="119">
        <f>IF($C$4="citu pasākumu izmaksas",IF('11a+c+n'!$Q54="C",'11a+c+n'!N54,0))</f>
        <v>0</v>
      </c>
      <c r="O54" s="119">
        <f>IF($C$4="citu pasākumu izmaksas",IF('11a+c+n'!$Q54="C",'11a+c+n'!O54,0))</f>
        <v>0</v>
      </c>
      <c r="P54" s="120">
        <f>IF($C$4="citu pasākumu izmaksas",IF('11a+c+n'!$Q54="C",'11a+c+n'!P54,0))</f>
        <v>0</v>
      </c>
    </row>
    <row r="55" spans="1:16" x14ac:dyDescent="0.2">
      <c r="A55" s="51">
        <f>IF(P55=0,0,IF(COUNTBLANK(P55)=1,0,COUNTA($P$14:P55)))</f>
        <v>0</v>
      </c>
      <c r="B55" s="24">
        <f>IF($C$4="citu pasākumu izmaksas",IF('11a+c+n'!$Q55="C",'11a+c+n'!B55,0))</f>
        <v>0</v>
      </c>
      <c r="C55" s="24">
        <f>IF($C$4="citu pasākumu izmaksas",IF('11a+c+n'!$Q55="C",'11a+c+n'!C55,0))</f>
        <v>0</v>
      </c>
      <c r="D55" s="24">
        <f>IF($C$4="citu pasākumu izmaksas",IF('11a+c+n'!$Q55="C",'11a+c+n'!D55,0))</f>
        <v>0</v>
      </c>
      <c r="E55" s="46"/>
      <c r="F55" s="65"/>
      <c r="G55" s="119"/>
      <c r="H55" s="119">
        <f>IF($C$4="citu pasākumu izmaksas",IF('11a+c+n'!$Q55="C",'11a+c+n'!H55,0))</f>
        <v>0</v>
      </c>
      <c r="I55" s="119"/>
      <c r="J55" s="119"/>
      <c r="K55" s="120">
        <f>IF($C$4="citu pasākumu izmaksas",IF('11a+c+n'!$Q55="C",'11a+c+n'!K55,0))</f>
        <v>0</v>
      </c>
      <c r="L55" s="82">
        <f>IF($C$4="citu pasākumu izmaksas",IF('11a+c+n'!$Q55="C",'11a+c+n'!L55,0))</f>
        <v>0</v>
      </c>
      <c r="M55" s="119">
        <f>IF($C$4="citu pasākumu izmaksas",IF('11a+c+n'!$Q55="C",'11a+c+n'!M55,0))</f>
        <v>0</v>
      </c>
      <c r="N55" s="119">
        <f>IF($C$4="citu pasākumu izmaksas",IF('11a+c+n'!$Q55="C",'11a+c+n'!N55,0))</f>
        <v>0</v>
      </c>
      <c r="O55" s="119">
        <f>IF($C$4="citu pasākumu izmaksas",IF('11a+c+n'!$Q55="C",'11a+c+n'!O55,0))</f>
        <v>0</v>
      </c>
      <c r="P55" s="120">
        <f>IF($C$4="citu pasākumu izmaksas",IF('11a+c+n'!$Q55="C",'11a+c+n'!P55,0))</f>
        <v>0</v>
      </c>
    </row>
    <row r="56" spans="1:16" x14ac:dyDescent="0.2">
      <c r="A56" s="51">
        <f>IF(P56=0,0,IF(COUNTBLANK(P56)=1,0,COUNTA($P$14:P56)))</f>
        <v>0</v>
      </c>
      <c r="B56" s="24">
        <f>IF($C$4="citu pasākumu izmaksas",IF('11a+c+n'!$Q56="C",'11a+c+n'!B56,0))</f>
        <v>0</v>
      </c>
      <c r="C56" s="24">
        <f>IF($C$4="citu pasākumu izmaksas",IF('11a+c+n'!$Q56="C",'11a+c+n'!C56,0))</f>
        <v>0</v>
      </c>
      <c r="D56" s="24">
        <f>IF($C$4="citu pasākumu izmaksas",IF('11a+c+n'!$Q56="C",'11a+c+n'!D56,0))</f>
        <v>0</v>
      </c>
      <c r="E56" s="46"/>
      <c r="F56" s="65"/>
      <c r="G56" s="119"/>
      <c r="H56" s="119">
        <f>IF($C$4="citu pasākumu izmaksas",IF('11a+c+n'!$Q56="C",'11a+c+n'!H56,0))</f>
        <v>0</v>
      </c>
      <c r="I56" s="119"/>
      <c r="J56" s="119"/>
      <c r="K56" s="120">
        <f>IF($C$4="citu pasākumu izmaksas",IF('11a+c+n'!$Q56="C",'11a+c+n'!K56,0))</f>
        <v>0</v>
      </c>
      <c r="L56" s="82">
        <f>IF($C$4="citu pasākumu izmaksas",IF('11a+c+n'!$Q56="C",'11a+c+n'!L56,0))</f>
        <v>0</v>
      </c>
      <c r="M56" s="119">
        <f>IF($C$4="citu pasākumu izmaksas",IF('11a+c+n'!$Q56="C",'11a+c+n'!M56,0))</f>
        <v>0</v>
      </c>
      <c r="N56" s="119">
        <f>IF($C$4="citu pasākumu izmaksas",IF('11a+c+n'!$Q56="C",'11a+c+n'!N56,0))</f>
        <v>0</v>
      </c>
      <c r="O56" s="119">
        <f>IF($C$4="citu pasākumu izmaksas",IF('11a+c+n'!$Q56="C",'11a+c+n'!O56,0))</f>
        <v>0</v>
      </c>
      <c r="P56" s="120">
        <f>IF($C$4="citu pasākumu izmaksas",IF('11a+c+n'!$Q56="C",'11a+c+n'!P56,0))</f>
        <v>0</v>
      </c>
    </row>
    <row r="57" spans="1:16" x14ac:dyDescent="0.2">
      <c r="A57" s="51">
        <f>IF(P57=0,0,IF(COUNTBLANK(P57)=1,0,COUNTA($P$14:P57)))</f>
        <v>0</v>
      </c>
      <c r="B57" s="24">
        <f>IF($C$4="citu pasākumu izmaksas",IF('11a+c+n'!$Q57="C",'11a+c+n'!B57,0))</f>
        <v>0</v>
      </c>
      <c r="C57" s="24">
        <f>IF($C$4="citu pasākumu izmaksas",IF('11a+c+n'!$Q57="C",'11a+c+n'!C57,0))</f>
        <v>0</v>
      </c>
      <c r="D57" s="24">
        <f>IF($C$4="citu pasākumu izmaksas",IF('11a+c+n'!$Q57="C",'11a+c+n'!D57,0))</f>
        <v>0</v>
      </c>
      <c r="E57" s="46"/>
      <c r="F57" s="65"/>
      <c r="G57" s="119"/>
      <c r="H57" s="119">
        <f>IF($C$4="citu pasākumu izmaksas",IF('11a+c+n'!$Q57="C",'11a+c+n'!H57,0))</f>
        <v>0</v>
      </c>
      <c r="I57" s="119"/>
      <c r="J57" s="119"/>
      <c r="K57" s="120">
        <f>IF($C$4="citu pasākumu izmaksas",IF('11a+c+n'!$Q57="C",'11a+c+n'!K57,0))</f>
        <v>0</v>
      </c>
      <c r="L57" s="82">
        <f>IF($C$4="citu pasākumu izmaksas",IF('11a+c+n'!$Q57="C",'11a+c+n'!L57,0))</f>
        <v>0</v>
      </c>
      <c r="M57" s="119">
        <f>IF($C$4="citu pasākumu izmaksas",IF('11a+c+n'!$Q57="C",'11a+c+n'!M57,0))</f>
        <v>0</v>
      </c>
      <c r="N57" s="119">
        <f>IF($C$4="citu pasākumu izmaksas",IF('11a+c+n'!$Q57="C",'11a+c+n'!N57,0))</f>
        <v>0</v>
      </c>
      <c r="O57" s="119">
        <f>IF($C$4="citu pasākumu izmaksas",IF('11a+c+n'!$Q57="C",'11a+c+n'!O57,0))</f>
        <v>0</v>
      </c>
      <c r="P57" s="120">
        <f>IF($C$4="citu pasākumu izmaksas",IF('11a+c+n'!$Q57="C",'11a+c+n'!P57,0))</f>
        <v>0</v>
      </c>
    </row>
    <row r="58" spans="1:16" x14ac:dyDescent="0.2">
      <c r="A58" s="51">
        <f>IF(P58=0,0,IF(COUNTBLANK(P58)=1,0,COUNTA($P$14:P58)))</f>
        <v>0</v>
      </c>
      <c r="B58" s="24">
        <f>IF($C$4="citu pasākumu izmaksas",IF('11a+c+n'!$Q58="C",'11a+c+n'!B58,0))</f>
        <v>0</v>
      </c>
      <c r="C58" s="24">
        <f>IF($C$4="citu pasākumu izmaksas",IF('11a+c+n'!$Q58="C",'11a+c+n'!C58,0))</f>
        <v>0</v>
      </c>
      <c r="D58" s="24">
        <f>IF($C$4="citu pasākumu izmaksas",IF('11a+c+n'!$Q58="C",'11a+c+n'!D58,0))</f>
        <v>0</v>
      </c>
      <c r="E58" s="46"/>
      <c r="F58" s="65"/>
      <c r="G58" s="119"/>
      <c r="H58" s="119">
        <f>IF($C$4="citu pasākumu izmaksas",IF('11a+c+n'!$Q58="C",'11a+c+n'!H58,0))</f>
        <v>0</v>
      </c>
      <c r="I58" s="119"/>
      <c r="J58" s="119"/>
      <c r="K58" s="120">
        <f>IF($C$4="citu pasākumu izmaksas",IF('11a+c+n'!$Q58="C",'11a+c+n'!K58,0))</f>
        <v>0</v>
      </c>
      <c r="L58" s="82">
        <f>IF($C$4="citu pasākumu izmaksas",IF('11a+c+n'!$Q58="C",'11a+c+n'!L58,0))</f>
        <v>0</v>
      </c>
      <c r="M58" s="119">
        <f>IF($C$4="citu pasākumu izmaksas",IF('11a+c+n'!$Q58="C",'11a+c+n'!M58,0))</f>
        <v>0</v>
      </c>
      <c r="N58" s="119">
        <f>IF($C$4="citu pasākumu izmaksas",IF('11a+c+n'!$Q58="C",'11a+c+n'!N58,0))</f>
        <v>0</v>
      </c>
      <c r="O58" s="119">
        <f>IF($C$4="citu pasākumu izmaksas",IF('11a+c+n'!$Q58="C",'11a+c+n'!O58,0))</f>
        <v>0</v>
      </c>
      <c r="P58" s="120">
        <f>IF($C$4="citu pasākumu izmaksas",IF('11a+c+n'!$Q58="C",'11a+c+n'!P58,0))</f>
        <v>0</v>
      </c>
    </row>
    <row r="59" spans="1:16" x14ac:dyDescent="0.2">
      <c r="A59" s="51">
        <f>IF(P59=0,0,IF(COUNTBLANK(P59)=1,0,COUNTA($P$14:P59)))</f>
        <v>0</v>
      </c>
      <c r="B59" s="24">
        <f>IF($C$4="citu pasākumu izmaksas",IF('11a+c+n'!$Q59="C",'11a+c+n'!B59,0))</f>
        <v>0</v>
      </c>
      <c r="C59" s="24">
        <f>IF($C$4="citu pasākumu izmaksas",IF('11a+c+n'!$Q59="C",'11a+c+n'!C59,0))</f>
        <v>0</v>
      </c>
      <c r="D59" s="24">
        <f>IF($C$4="citu pasākumu izmaksas",IF('11a+c+n'!$Q59="C",'11a+c+n'!D59,0))</f>
        <v>0</v>
      </c>
      <c r="E59" s="46"/>
      <c r="F59" s="65"/>
      <c r="G59" s="119"/>
      <c r="H59" s="119">
        <f>IF($C$4="citu pasākumu izmaksas",IF('11a+c+n'!$Q59="C",'11a+c+n'!H59,0))</f>
        <v>0</v>
      </c>
      <c r="I59" s="119"/>
      <c r="J59" s="119"/>
      <c r="K59" s="120">
        <f>IF($C$4="citu pasākumu izmaksas",IF('11a+c+n'!$Q59="C",'11a+c+n'!K59,0))</f>
        <v>0</v>
      </c>
      <c r="L59" s="82">
        <f>IF($C$4="citu pasākumu izmaksas",IF('11a+c+n'!$Q59="C",'11a+c+n'!L59,0))</f>
        <v>0</v>
      </c>
      <c r="M59" s="119">
        <f>IF($C$4="citu pasākumu izmaksas",IF('11a+c+n'!$Q59="C",'11a+c+n'!M59,0))</f>
        <v>0</v>
      </c>
      <c r="N59" s="119">
        <f>IF($C$4="citu pasākumu izmaksas",IF('11a+c+n'!$Q59="C",'11a+c+n'!N59,0))</f>
        <v>0</v>
      </c>
      <c r="O59" s="119">
        <f>IF($C$4="citu pasākumu izmaksas",IF('11a+c+n'!$Q59="C",'11a+c+n'!O59,0))</f>
        <v>0</v>
      </c>
      <c r="P59" s="120">
        <f>IF($C$4="citu pasākumu izmaksas",IF('11a+c+n'!$Q59="C",'11a+c+n'!P59,0))</f>
        <v>0</v>
      </c>
    </row>
    <row r="60" spans="1:16" x14ac:dyDescent="0.2">
      <c r="A60" s="51">
        <f>IF(P60=0,0,IF(COUNTBLANK(P60)=1,0,COUNTA($P$14:P60)))</f>
        <v>0</v>
      </c>
      <c r="B60" s="24">
        <f>IF($C$4="citu pasākumu izmaksas",IF('11a+c+n'!$Q60="C",'11a+c+n'!B60,0))</f>
        <v>0</v>
      </c>
      <c r="C60" s="24">
        <f>IF($C$4="citu pasākumu izmaksas",IF('11a+c+n'!$Q60="C",'11a+c+n'!C60,0))</f>
        <v>0</v>
      </c>
      <c r="D60" s="24">
        <f>IF($C$4="citu pasākumu izmaksas",IF('11a+c+n'!$Q60="C",'11a+c+n'!D60,0))</f>
        <v>0</v>
      </c>
      <c r="E60" s="46"/>
      <c r="F60" s="65"/>
      <c r="G60" s="119"/>
      <c r="H60" s="119">
        <f>IF($C$4="citu pasākumu izmaksas",IF('11a+c+n'!$Q60="C",'11a+c+n'!H60,0))</f>
        <v>0</v>
      </c>
      <c r="I60" s="119"/>
      <c r="J60" s="119"/>
      <c r="K60" s="120">
        <f>IF($C$4="citu pasākumu izmaksas",IF('11a+c+n'!$Q60="C",'11a+c+n'!K60,0))</f>
        <v>0</v>
      </c>
      <c r="L60" s="82">
        <f>IF($C$4="citu pasākumu izmaksas",IF('11a+c+n'!$Q60="C",'11a+c+n'!L60,0))</f>
        <v>0</v>
      </c>
      <c r="M60" s="119">
        <f>IF($C$4="citu pasākumu izmaksas",IF('11a+c+n'!$Q60="C",'11a+c+n'!M60,0))</f>
        <v>0</v>
      </c>
      <c r="N60" s="119">
        <f>IF($C$4="citu pasākumu izmaksas",IF('11a+c+n'!$Q60="C",'11a+c+n'!N60,0))</f>
        <v>0</v>
      </c>
      <c r="O60" s="119">
        <f>IF($C$4="citu pasākumu izmaksas",IF('11a+c+n'!$Q60="C",'11a+c+n'!O60,0))</f>
        <v>0</v>
      </c>
      <c r="P60" s="120">
        <f>IF($C$4="citu pasākumu izmaksas",IF('11a+c+n'!$Q60="C",'11a+c+n'!P60,0))</f>
        <v>0</v>
      </c>
    </row>
    <row r="61" spans="1:16" x14ac:dyDescent="0.2">
      <c r="A61" s="51">
        <f>IF(P61=0,0,IF(COUNTBLANK(P61)=1,0,COUNTA($P$14:P61)))</f>
        <v>0</v>
      </c>
      <c r="B61" s="24">
        <f>IF($C$4="citu pasākumu izmaksas",IF('11a+c+n'!$Q61="C",'11a+c+n'!B61,0))</f>
        <v>0</v>
      </c>
      <c r="C61" s="24">
        <f>IF($C$4="citu pasākumu izmaksas",IF('11a+c+n'!$Q61="C",'11a+c+n'!C61,0))</f>
        <v>0</v>
      </c>
      <c r="D61" s="24">
        <f>IF($C$4="citu pasākumu izmaksas",IF('11a+c+n'!$Q61="C",'11a+c+n'!D61,0))</f>
        <v>0</v>
      </c>
      <c r="E61" s="46"/>
      <c r="F61" s="65"/>
      <c r="G61" s="119"/>
      <c r="H61" s="119">
        <f>IF($C$4="citu pasākumu izmaksas",IF('11a+c+n'!$Q61="C",'11a+c+n'!H61,0))</f>
        <v>0</v>
      </c>
      <c r="I61" s="119"/>
      <c r="J61" s="119"/>
      <c r="K61" s="120">
        <f>IF($C$4="citu pasākumu izmaksas",IF('11a+c+n'!$Q61="C",'11a+c+n'!K61,0))</f>
        <v>0</v>
      </c>
      <c r="L61" s="82">
        <f>IF($C$4="citu pasākumu izmaksas",IF('11a+c+n'!$Q61="C",'11a+c+n'!L61,0))</f>
        <v>0</v>
      </c>
      <c r="M61" s="119">
        <f>IF($C$4="citu pasākumu izmaksas",IF('11a+c+n'!$Q61="C",'11a+c+n'!M61,0))</f>
        <v>0</v>
      </c>
      <c r="N61" s="119">
        <f>IF($C$4="citu pasākumu izmaksas",IF('11a+c+n'!$Q61="C",'11a+c+n'!N61,0))</f>
        <v>0</v>
      </c>
      <c r="O61" s="119">
        <f>IF($C$4="citu pasākumu izmaksas",IF('11a+c+n'!$Q61="C",'11a+c+n'!O61,0))</f>
        <v>0</v>
      </c>
      <c r="P61" s="120">
        <f>IF($C$4="citu pasākumu izmaksas",IF('11a+c+n'!$Q61="C",'11a+c+n'!P61,0))</f>
        <v>0</v>
      </c>
    </row>
    <row r="62" spans="1:16" x14ac:dyDescent="0.2">
      <c r="A62" s="51">
        <f>IF(P62=0,0,IF(COUNTBLANK(P62)=1,0,COUNTA($P$14:P62)))</f>
        <v>0</v>
      </c>
      <c r="B62" s="24">
        <f>IF($C$4="citu pasākumu izmaksas",IF('11a+c+n'!$Q62="C",'11a+c+n'!B62,0))</f>
        <v>0</v>
      </c>
      <c r="C62" s="24">
        <f>IF($C$4="citu pasākumu izmaksas",IF('11a+c+n'!$Q62="C",'11a+c+n'!C62,0))</f>
        <v>0</v>
      </c>
      <c r="D62" s="24">
        <f>IF($C$4="citu pasākumu izmaksas",IF('11a+c+n'!$Q62="C",'11a+c+n'!D62,0))</f>
        <v>0</v>
      </c>
      <c r="E62" s="46"/>
      <c r="F62" s="65"/>
      <c r="G62" s="119"/>
      <c r="H62" s="119">
        <f>IF($C$4="citu pasākumu izmaksas",IF('11a+c+n'!$Q62="C",'11a+c+n'!H62,0))</f>
        <v>0</v>
      </c>
      <c r="I62" s="119"/>
      <c r="J62" s="119"/>
      <c r="K62" s="120">
        <f>IF($C$4="citu pasākumu izmaksas",IF('11a+c+n'!$Q62="C",'11a+c+n'!K62,0))</f>
        <v>0</v>
      </c>
      <c r="L62" s="82">
        <f>IF($C$4="citu pasākumu izmaksas",IF('11a+c+n'!$Q62="C",'11a+c+n'!L62,0))</f>
        <v>0</v>
      </c>
      <c r="M62" s="119">
        <f>IF($C$4="citu pasākumu izmaksas",IF('11a+c+n'!$Q62="C",'11a+c+n'!M62,0))</f>
        <v>0</v>
      </c>
      <c r="N62" s="119">
        <f>IF($C$4="citu pasākumu izmaksas",IF('11a+c+n'!$Q62="C",'11a+c+n'!N62,0))</f>
        <v>0</v>
      </c>
      <c r="O62" s="119">
        <f>IF($C$4="citu pasākumu izmaksas",IF('11a+c+n'!$Q62="C",'11a+c+n'!O62,0))</f>
        <v>0</v>
      </c>
      <c r="P62" s="120">
        <f>IF($C$4="citu pasākumu izmaksas",IF('11a+c+n'!$Q62="C",'11a+c+n'!P62,0))</f>
        <v>0</v>
      </c>
    </row>
    <row r="63" spans="1:16" x14ac:dyDescent="0.2">
      <c r="A63" s="51">
        <f>IF(P63=0,0,IF(COUNTBLANK(P63)=1,0,COUNTA($P$14:P63)))</f>
        <v>0</v>
      </c>
      <c r="B63" s="24">
        <f>IF($C$4="citu pasākumu izmaksas",IF('11a+c+n'!$Q63="C",'11a+c+n'!B63,0))</f>
        <v>0</v>
      </c>
      <c r="C63" s="24">
        <f>IF($C$4="citu pasākumu izmaksas",IF('11a+c+n'!$Q63="C",'11a+c+n'!C63,0))</f>
        <v>0</v>
      </c>
      <c r="D63" s="24">
        <f>IF($C$4="citu pasākumu izmaksas",IF('11a+c+n'!$Q63="C",'11a+c+n'!D63,0))</f>
        <v>0</v>
      </c>
      <c r="E63" s="46"/>
      <c r="F63" s="65"/>
      <c r="G63" s="119"/>
      <c r="H63" s="119">
        <f>IF($C$4="citu pasākumu izmaksas",IF('11a+c+n'!$Q63="C",'11a+c+n'!H63,0))</f>
        <v>0</v>
      </c>
      <c r="I63" s="119"/>
      <c r="J63" s="119"/>
      <c r="K63" s="120">
        <f>IF($C$4="citu pasākumu izmaksas",IF('11a+c+n'!$Q63="C",'11a+c+n'!K63,0))</f>
        <v>0</v>
      </c>
      <c r="L63" s="82">
        <f>IF($C$4="citu pasākumu izmaksas",IF('11a+c+n'!$Q63="C",'11a+c+n'!L63,0))</f>
        <v>0</v>
      </c>
      <c r="M63" s="119">
        <f>IF($C$4="citu pasākumu izmaksas",IF('11a+c+n'!$Q63="C",'11a+c+n'!M63,0))</f>
        <v>0</v>
      </c>
      <c r="N63" s="119">
        <f>IF($C$4="citu pasākumu izmaksas",IF('11a+c+n'!$Q63="C",'11a+c+n'!N63,0))</f>
        <v>0</v>
      </c>
      <c r="O63" s="119">
        <f>IF($C$4="citu pasākumu izmaksas",IF('11a+c+n'!$Q63="C",'11a+c+n'!O63,0))</f>
        <v>0</v>
      </c>
      <c r="P63" s="120">
        <f>IF($C$4="citu pasākumu izmaksas",IF('11a+c+n'!$Q63="C",'11a+c+n'!P63,0))</f>
        <v>0</v>
      </c>
    </row>
    <row r="64" spans="1:16" x14ac:dyDescent="0.2">
      <c r="A64" s="51">
        <f>IF(P64=0,0,IF(COUNTBLANK(P64)=1,0,COUNTA($P$14:P64)))</f>
        <v>0</v>
      </c>
      <c r="B64" s="24">
        <f>IF($C$4="citu pasākumu izmaksas",IF('11a+c+n'!$Q64="C",'11a+c+n'!B64,0))</f>
        <v>0</v>
      </c>
      <c r="C64" s="24">
        <f>IF($C$4="citu pasākumu izmaksas",IF('11a+c+n'!$Q64="C",'11a+c+n'!C64,0))</f>
        <v>0</v>
      </c>
      <c r="D64" s="24">
        <f>IF($C$4="citu pasākumu izmaksas",IF('11a+c+n'!$Q64="C",'11a+c+n'!D64,0))</f>
        <v>0</v>
      </c>
      <c r="E64" s="46"/>
      <c r="F64" s="65"/>
      <c r="G64" s="119"/>
      <c r="H64" s="119">
        <f>IF($C$4="citu pasākumu izmaksas",IF('11a+c+n'!$Q64="C",'11a+c+n'!H64,0))</f>
        <v>0</v>
      </c>
      <c r="I64" s="119"/>
      <c r="J64" s="119"/>
      <c r="K64" s="120">
        <f>IF($C$4="citu pasākumu izmaksas",IF('11a+c+n'!$Q64="C",'11a+c+n'!K64,0))</f>
        <v>0</v>
      </c>
      <c r="L64" s="82">
        <f>IF($C$4="citu pasākumu izmaksas",IF('11a+c+n'!$Q64="C",'11a+c+n'!L64,0))</f>
        <v>0</v>
      </c>
      <c r="M64" s="119">
        <f>IF($C$4="citu pasākumu izmaksas",IF('11a+c+n'!$Q64="C",'11a+c+n'!M64,0))</f>
        <v>0</v>
      </c>
      <c r="N64" s="119">
        <f>IF($C$4="citu pasākumu izmaksas",IF('11a+c+n'!$Q64="C",'11a+c+n'!N64,0))</f>
        <v>0</v>
      </c>
      <c r="O64" s="119">
        <f>IF($C$4="citu pasākumu izmaksas",IF('11a+c+n'!$Q64="C",'11a+c+n'!O64,0))</f>
        <v>0</v>
      </c>
      <c r="P64" s="120">
        <f>IF($C$4="citu pasākumu izmaksas",IF('11a+c+n'!$Q64="C",'11a+c+n'!P64,0))</f>
        <v>0</v>
      </c>
    </row>
    <row r="65" spans="1:16" x14ac:dyDescent="0.2">
      <c r="A65" s="51">
        <f>IF(P65=0,0,IF(COUNTBLANK(P65)=1,0,COUNTA($P$14:P65)))</f>
        <v>0</v>
      </c>
      <c r="B65" s="24">
        <f>IF($C$4="citu pasākumu izmaksas",IF('11a+c+n'!$Q65="C",'11a+c+n'!B65,0))</f>
        <v>0</v>
      </c>
      <c r="C65" s="24">
        <f>IF($C$4="citu pasākumu izmaksas",IF('11a+c+n'!$Q65="C",'11a+c+n'!C65,0))</f>
        <v>0</v>
      </c>
      <c r="D65" s="24">
        <f>IF($C$4="citu pasākumu izmaksas",IF('11a+c+n'!$Q65="C",'11a+c+n'!D65,0))</f>
        <v>0</v>
      </c>
      <c r="E65" s="46"/>
      <c r="F65" s="65"/>
      <c r="G65" s="119"/>
      <c r="H65" s="119">
        <f>IF($C$4="citu pasākumu izmaksas",IF('11a+c+n'!$Q65="C",'11a+c+n'!H65,0))</f>
        <v>0</v>
      </c>
      <c r="I65" s="119"/>
      <c r="J65" s="119"/>
      <c r="K65" s="120">
        <f>IF($C$4="citu pasākumu izmaksas",IF('11a+c+n'!$Q65="C",'11a+c+n'!K65,0))</f>
        <v>0</v>
      </c>
      <c r="L65" s="82">
        <f>IF($C$4="citu pasākumu izmaksas",IF('11a+c+n'!$Q65="C",'11a+c+n'!L65,0))</f>
        <v>0</v>
      </c>
      <c r="M65" s="119">
        <f>IF($C$4="citu pasākumu izmaksas",IF('11a+c+n'!$Q65="C",'11a+c+n'!M65,0))</f>
        <v>0</v>
      </c>
      <c r="N65" s="119">
        <f>IF($C$4="citu pasākumu izmaksas",IF('11a+c+n'!$Q65="C",'11a+c+n'!N65,0))</f>
        <v>0</v>
      </c>
      <c r="O65" s="119">
        <f>IF($C$4="citu pasākumu izmaksas",IF('11a+c+n'!$Q65="C",'11a+c+n'!O65,0))</f>
        <v>0</v>
      </c>
      <c r="P65" s="120">
        <f>IF($C$4="citu pasākumu izmaksas",IF('11a+c+n'!$Q65="C",'11a+c+n'!P65,0))</f>
        <v>0</v>
      </c>
    </row>
    <row r="66" spans="1:16" x14ac:dyDescent="0.2">
      <c r="A66" s="51">
        <f>IF(P66=0,0,IF(COUNTBLANK(P66)=1,0,COUNTA($P$14:P66)))</f>
        <v>0</v>
      </c>
      <c r="B66" s="24">
        <f>IF($C$4="citu pasākumu izmaksas",IF('11a+c+n'!$Q66="C",'11a+c+n'!B66,0))</f>
        <v>0</v>
      </c>
      <c r="C66" s="24">
        <f>IF($C$4="citu pasākumu izmaksas",IF('11a+c+n'!$Q66="C",'11a+c+n'!C66,0))</f>
        <v>0</v>
      </c>
      <c r="D66" s="24">
        <f>IF($C$4="citu pasākumu izmaksas",IF('11a+c+n'!$Q66="C",'11a+c+n'!D66,0))</f>
        <v>0</v>
      </c>
      <c r="E66" s="46"/>
      <c r="F66" s="65"/>
      <c r="G66" s="119"/>
      <c r="H66" s="119">
        <f>IF($C$4="citu pasākumu izmaksas",IF('11a+c+n'!$Q66="C",'11a+c+n'!H66,0))</f>
        <v>0</v>
      </c>
      <c r="I66" s="119"/>
      <c r="J66" s="119"/>
      <c r="K66" s="120">
        <f>IF($C$4="citu pasākumu izmaksas",IF('11a+c+n'!$Q66="C",'11a+c+n'!K66,0))</f>
        <v>0</v>
      </c>
      <c r="L66" s="82">
        <f>IF($C$4="citu pasākumu izmaksas",IF('11a+c+n'!$Q66="C",'11a+c+n'!L66,0))</f>
        <v>0</v>
      </c>
      <c r="M66" s="119">
        <f>IF($C$4="citu pasākumu izmaksas",IF('11a+c+n'!$Q66="C",'11a+c+n'!M66,0))</f>
        <v>0</v>
      </c>
      <c r="N66" s="119">
        <f>IF($C$4="citu pasākumu izmaksas",IF('11a+c+n'!$Q66="C",'11a+c+n'!N66,0))</f>
        <v>0</v>
      </c>
      <c r="O66" s="119">
        <f>IF($C$4="citu pasākumu izmaksas",IF('11a+c+n'!$Q66="C",'11a+c+n'!O66,0))</f>
        <v>0</v>
      </c>
      <c r="P66" s="120">
        <f>IF($C$4="citu pasākumu izmaksas",IF('11a+c+n'!$Q66="C",'11a+c+n'!P66,0))</f>
        <v>0</v>
      </c>
    </row>
    <row r="67" spans="1:16" x14ac:dyDescent="0.2">
      <c r="A67" s="51">
        <f>IF(P67=0,0,IF(COUNTBLANK(P67)=1,0,COUNTA($P$14:P67)))</f>
        <v>0</v>
      </c>
      <c r="B67" s="24">
        <f>IF($C$4="citu pasākumu izmaksas",IF('11a+c+n'!$Q67="C",'11a+c+n'!B67,0))</f>
        <v>0</v>
      </c>
      <c r="C67" s="24">
        <f>IF($C$4="citu pasākumu izmaksas",IF('11a+c+n'!$Q67="C",'11a+c+n'!C67,0))</f>
        <v>0</v>
      </c>
      <c r="D67" s="24">
        <f>IF($C$4="citu pasākumu izmaksas",IF('11a+c+n'!$Q67="C",'11a+c+n'!D67,0))</f>
        <v>0</v>
      </c>
      <c r="E67" s="46"/>
      <c r="F67" s="65"/>
      <c r="G67" s="119"/>
      <c r="H67" s="119">
        <f>IF($C$4="citu pasākumu izmaksas",IF('11a+c+n'!$Q67="C",'11a+c+n'!H67,0))</f>
        <v>0</v>
      </c>
      <c r="I67" s="119"/>
      <c r="J67" s="119"/>
      <c r="K67" s="120">
        <f>IF($C$4="citu pasākumu izmaksas",IF('11a+c+n'!$Q67="C",'11a+c+n'!K67,0))</f>
        <v>0</v>
      </c>
      <c r="L67" s="82">
        <f>IF($C$4="citu pasākumu izmaksas",IF('11a+c+n'!$Q67="C",'11a+c+n'!L67,0))</f>
        <v>0</v>
      </c>
      <c r="M67" s="119">
        <f>IF($C$4="citu pasākumu izmaksas",IF('11a+c+n'!$Q67="C",'11a+c+n'!M67,0))</f>
        <v>0</v>
      </c>
      <c r="N67" s="119">
        <f>IF($C$4="citu pasākumu izmaksas",IF('11a+c+n'!$Q67="C",'11a+c+n'!N67,0))</f>
        <v>0</v>
      </c>
      <c r="O67" s="119">
        <f>IF($C$4="citu pasākumu izmaksas",IF('11a+c+n'!$Q67="C",'11a+c+n'!O67,0))</f>
        <v>0</v>
      </c>
      <c r="P67" s="120">
        <f>IF($C$4="citu pasākumu izmaksas",IF('11a+c+n'!$Q67="C",'11a+c+n'!P67,0))</f>
        <v>0</v>
      </c>
    </row>
    <row r="68" spans="1:16" x14ac:dyDescent="0.2">
      <c r="A68" s="51">
        <f>IF(P68=0,0,IF(COUNTBLANK(P68)=1,0,COUNTA($P$14:P68)))</f>
        <v>0</v>
      </c>
      <c r="B68" s="24">
        <f>IF($C$4="citu pasākumu izmaksas",IF('11a+c+n'!$Q68="C",'11a+c+n'!B68,0))</f>
        <v>0</v>
      </c>
      <c r="C68" s="24">
        <f>IF($C$4="citu pasākumu izmaksas",IF('11a+c+n'!$Q68="C",'11a+c+n'!C68,0))</f>
        <v>0</v>
      </c>
      <c r="D68" s="24">
        <f>IF($C$4="citu pasākumu izmaksas",IF('11a+c+n'!$Q68="C",'11a+c+n'!D68,0))</f>
        <v>0</v>
      </c>
      <c r="E68" s="46"/>
      <c r="F68" s="65"/>
      <c r="G68" s="119"/>
      <c r="H68" s="119">
        <f>IF($C$4="citu pasākumu izmaksas",IF('11a+c+n'!$Q68="C",'11a+c+n'!H68,0))</f>
        <v>0</v>
      </c>
      <c r="I68" s="119"/>
      <c r="J68" s="119"/>
      <c r="K68" s="120">
        <f>IF($C$4="citu pasākumu izmaksas",IF('11a+c+n'!$Q68="C",'11a+c+n'!K68,0))</f>
        <v>0</v>
      </c>
      <c r="L68" s="82">
        <f>IF($C$4="citu pasākumu izmaksas",IF('11a+c+n'!$Q68="C",'11a+c+n'!L68,0))</f>
        <v>0</v>
      </c>
      <c r="M68" s="119">
        <f>IF($C$4="citu pasākumu izmaksas",IF('11a+c+n'!$Q68="C",'11a+c+n'!M68,0))</f>
        <v>0</v>
      </c>
      <c r="N68" s="119">
        <f>IF($C$4="citu pasākumu izmaksas",IF('11a+c+n'!$Q68="C",'11a+c+n'!N68,0))</f>
        <v>0</v>
      </c>
      <c r="O68" s="119">
        <f>IF($C$4="citu pasākumu izmaksas",IF('11a+c+n'!$Q68="C",'11a+c+n'!O68,0))</f>
        <v>0</v>
      </c>
      <c r="P68" s="120">
        <f>IF($C$4="citu pasākumu izmaksas",IF('11a+c+n'!$Q68="C",'11a+c+n'!P68,0))</f>
        <v>0</v>
      </c>
    </row>
    <row r="69" spans="1:16" x14ac:dyDescent="0.2">
      <c r="A69" s="51">
        <f>IF(P69=0,0,IF(COUNTBLANK(P69)=1,0,COUNTA($P$14:P69)))</f>
        <v>0</v>
      </c>
      <c r="B69" s="24">
        <f>IF($C$4="citu pasākumu izmaksas",IF('11a+c+n'!$Q69="C",'11a+c+n'!B69,0))</f>
        <v>0</v>
      </c>
      <c r="C69" s="24">
        <f>IF($C$4="citu pasākumu izmaksas",IF('11a+c+n'!$Q69="C",'11a+c+n'!C69,0))</f>
        <v>0</v>
      </c>
      <c r="D69" s="24">
        <f>IF($C$4="citu pasākumu izmaksas",IF('11a+c+n'!$Q69="C",'11a+c+n'!D69,0))</f>
        <v>0</v>
      </c>
      <c r="E69" s="46"/>
      <c r="F69" s="65"/>
      <c r="G69" s="119"/>
      <c r="H69" s="119">
        <f>IF($C$4="citu pasākumu izmaksas",IF('11a+c+n'!$Q69="C",'11a+c+n'!H69,0))</f>
        <v>0</v>
      </c>
      <c r="I69" s="119"/>
      <c r="J69" s="119"/>
      <c r="K69" s="120">
        <f>IF($C$4="citu pasākumu izmaksas",IF('11a+c+n'!$Q69="C",'11a+c+n'!K69,0))</f>
        <v>0</v>
      </c>
      <c r="L69" s="82">
        <f>IF($C$4="citu pasākumu izmaksas",IF('11a+c+n'!$Q69="C",'11a+c+n'!L69,0))</f>
        <v>0</v>
      </c>
      <c r="M69" s="119">
        <f>IF($C$4="citu pasākumu izmaksas",IF('11a+c+n'!$Q69="C",'11a+c+n'!M69,0))</f>
        <v>0</v>
      </c>
      <c r="N69" s="119">
        <f>IF($C$4="citu pasākumu izmaksas",IF('11a+c+n'!$Q69="C",'11a+c+n'!N69,0))</f>
        <v>0</v>
      </c>
      <c r="O69" s="119">
        <f>IF($C$4="citu pasākumu izmaksas",IF('11a+c+n'!$Q69="C",'11a+c+n'!O69,0))</f>
        <v>0</v>
      </c>
      <c r="P69" s="120">
        <f>IF($C$4="citu pasākumu izmaksas",IF('11a+c+n'!$Q69="C",'11a+c+n'!P69,0))</f>
        <v>0</v>
      </c>
    </row>
    <row r="70" spans="1:16" x14ac:dyDescent="0.2">
      <c r="A70" s="51">
        <f>IF(P70=0,0,IF(COUNTBLANK(P70)=1,0,COUNTA($P$14:P70)))</f>
        <v>0</v>
      </c>
      <c r="B70" s="24">
        <f>IF($C$4="citu pasākumu izmaksas",IF('11a+c+n'!$Q70="C",'11a+c+n'!B70,0))</f>
        <v>0</v>
      </c>
      <c r="C70" s="24">
        <f>IF($C$4="citu pasākumu izmaksas",IF('11a+c+n'!$Q70="C",'11a+c+n'!C70,0))</f>
        <v>0</v>
      </c>
      <c r="D70" s="24">
        <f>IF($C$4="citu pasākumu izmaksas",IF('11a+c+n'!$Q70="C",'11a+c+n'!D70,0))</f>
        <v>0</v>
      </c>
      <c r="E70" s="46"/>
      <c r="F70" s="65"/>
      <c r="G70" s="119"/>
      <c r="H70" s="119">
        <f>IF($C$4="citu pasākumu izmaksas",IF('11a+c+n'!$Q70="C",'11a+c+n'!H70,0))</f>
        <v>0</v>
      </c>
      <c r="I70" s="119"/>
      <c r="J70" s="119"/>
      <c r="K70" s="120">
        <f>IF($C$4="citu pasākumu izmaksas",IF('11a+c+n'!$Q70="C",'11a+c+n'!K70,0))</f>
        <v>0</v>
      </c>
      <c r="L70" s="82">
        <f>IF($C$4="citu pasākumu izmaksas",IF('11a+c+n'!$Q70="C",'11a+c+n'!L70,0))</f>
        <v>0</v>
      </c>
      <c r="M70" s="119">
        <f>IF($C$4="citu pasākumu izmaksas",IF('11a+c+n'!$Q70="C",'11a+c+n'!M70,0))</f>
        <v>0</v>
      </c>
      <c r="N70" s="119">
        <f>IF($C$4="citu pasākumu izmaksas",IF('11a+c+n'!$Q70="C",'11a+c+n'!N70,0))</f>
        <v>0</v>
      </c>
      <c r="O70" s="119">
        <f>IF($C$4="citu pasākumu izmaksas",IF('11a+c+n'!$Q70="C",'11a+c+n'!O70,0))</f>
        <v>0</v>
      </c>
      <c r="P70" s="120">
        <f>IF($C$4="citu pasākumu izmaksas",IF('11a+c+n'!$Q70="C",'11a+c+n'!P70,0))</f>
        <v>0</v>
      </c>
    </row>
    <row r="71" spans="1:16" x14ac:dyDescent="0.2">
      <c r="A71" s="51">
        <f>IF(P71=0,0,IF(COUNTBLANK(P71)=1,0,COUNTA($P$14:P71)))</f>
        <v>0</v>
      </c>
      <c r="B71" s="24">
        <f>IF($C$4="citu pasākumu izmaksas",IF('11a+c+n'!$Q71="C",'11a+c+n'!B71,0))</f>
        <v>0</v>
      </c>
      <c r="C71" s="24">
        <f>IF($C$4="citu pasākumu izmaksas",IF('11a+c+n'!$Q71="C",'11a+c+n'!C71,0))</f>
        <v>0</v>
      </c>
      <c r="D71" s="24">
        <f>IF($C$4="citu pasākumu izmaksas",IF('11a+c+n'!$Q71="C",'11a+c+n'!D71,0))</f>
        <v>0</v>
      </c>
      <c r="E71" s="46"/>
      <c r="F71" s="65"/>
      <c r="G71" s="119"/>
      <c r="H71" s="119">
        <f>IF($C$4="citu pasākumu izmaksas",IF('11a+c+n'!$Q71="C",'11a+c+n'!H71,0))</f>
        <v>0</v>
      </c>
      <c r="I71" s="119"/>
      <c r="J71" s="119"/>
      <c r="K71" s="120">
        <f>IF($C$4="citu pasākumu izmaksas",IF('11a+c+n'!$Q71="C",'11a+c+n'!K71,0))</f>
        <v>0</v>
      </c>
      <c r="L71" s="82">
        <f>IF($C$4="citu pasākumu izmaksas",IF('11a+c+n'!$Q71="C",'11a+c+n'!L71,0))</f>
        <v>0</v>
      </c>
      <c r="M71" s="119">
        <f>IF($C$4="citu pasākumu izmaksas",IF('11a+c+n'!$Q71="C",'11a+c+n'!M71,0))</f>
        <v>0</v>
      </c>
      <c r="N71" s="119">
        <f>IF($C$4="citu pasākumu izmaksas",IF('11a+c+n'!$Q71="C",'11a+c+n'!N71,0))</f>
        <v>0</v>
      </c>
      <c r="O71" s="119">
        <f>IF($C$4="citu pasākumu izmaksas",IF('11a+c+n'!$Q71="C",'11a+c+n'!O71,0))</f>
        <v>0</v>
      </c>
      <c r="P71" s="120">
        <f>IF($C$4="citu pasākumu izmaksas",IF('11a+c+n'!$Q71="C",'11a+c+n'!P71,0))</f>
        <v>0</v>
      </c>
    </row>
    <row r="72" spans="1:16" x14ac:dyDescent="0.2">
      <c r="A72" s="51">
        <f>IF(P72=0,0,IF(COUNTBLANK(P72)=1,0,COUNTA($P$14:P72)))</f>
        <v>0</v>
      </c>
      <c r="B72" s="24">
        <f>IF($C$4="citu pasākumu izmaksas",IF('11a+c+n'!$Q72="C",'11a+c+n'!B72,0))</f>
        <v>0</v>
      </c>
      <c r="C72" s="24">
        <f>IF($C$4="citu pasākumu izmaksas",IF('11a+c+n'!$Q72="C",'11a+c+n'!C72,0))</f>
        <v>0</v>
      </c>
      <c r="D72" s="24">
        <f>IF($C$4="citu pasākumu izmaksas",IF('11a+c+n'!$Q72="C",'11a+c+n'!D72,0))</f>
        <v>0</v>
      </c>
      <c r="E72" s="46"/>
      <c r="F72" s="65"/>
      <c r="G72" s="119"/>
      <c r="H72" s="119">
        <f>IF($C$4="citu pasākumu izmaksas",IF('11a+c+n'!$Q72="C",'11a+c+n'!H72,0))</f>
        <v>0</v>
      </c>
      <c r="I72" s="119"/>
      <c r="J72" s="119"/>
      <c r="K72" s="120">
        <f>IF($C$4="citu pasākumu izmaksas",IF('11a+c+n'!$Q72="C",'11a+c+n'!K72,0))</f>
        <v>0</v>
      </c>
      <c r="L72" s="82">
        <f>IF($C$4="citu pasākumu izmaksas",IF('11a+c+n'!$Q72="C",'11a+c+n'!L72,0))</f>
        <v>0</v>
      </c>
      <c r="M72" s="119">
        <f>IF($C$4="citu pasākumu izmaksas",IF('11a+c+n'!$Q72="C",'11a+c+n'!M72,0))</f>
        <v>0</v>
      </c>
      <c r="N72" s="119">
        <f>IF($C$4="citu pasākumu izmaksas",IF('11a+c+n'!$Q72="C",'11a+c+n'!N72,0))</f>
        <v>0</v>
      </c>
      <c r="O72" s="119">
        <f>IF($C$4="citu pasākumu izmaksas",IF('11a+c+n'!$Q72="C",'11a+c+n'!O72,0))</f>
        <v>0</v>
      </c>
      <c r="P72" s="120">
        <f>IF($C$4="citu pasākumu izmaksas",IF('11a+c+n'!$Q72="C",'11a+c+n'!P72,0))</f>
        <v>0</v>
      </c>
    </row>
    <row r="73" spans="1:16" ht="10.8" thickBot="1" x14ac:dyDescent="0.25">
      <c r="A73" s="51">
        <f>IF(P73=0,0,IF(COUNTBLANK(P73)=1,0,COUNTA($P$14:P73)))</f>
        <v>0</v>
      </c>
      <c r="B73" s="24">
        <f>IF($C$4="citu pasākumu izmaksas",IF('11a+c+n'!$Q73="C",'11a+c+n'!B73,0))</f>
        <v>0</v>
      </c>
      <c r="C73" s="24">
        <f>IF($C$4="citu pasākumu izmaksas",IF('11a+c+n'!$Q73="C",'11a+c+n'!C73,0))</f>
        <v>0</v>
      </c>
      <c r="D73" s="24">
        <f>IF($C$4="citu pasākumu izmaksas",IF('11a+c+n'!$Q73="C",'11a+c+n'!D73,0))</f>
        <v>0</v>
      </c>
      <c r="E73" s="46"/>
      <c r="F73" s="65"/>
      <c r="G73" s="119"/>
      <c r="H73" s="119">
        <f>IF($C$4="citu pasākumu izmaksas",IF('11a+c+n'!$Q73="C",'11a+c+n'!H73,0))</f>
        <v>0</v>
      </c>
      <c r="I73" s="119"/>
      <c r="J73" s="119"/>
      <c r="K73" s="120">
        <f>IF($C$4="citu pasākumu izmaksas",IF('11a+c+n'!$Q73="C",'11a+c+n'!K73,0))</f>
        <v>0</v>
      </c>
      <c r="L73" s="82">
        <f>IF($C$4="citu pasākumu izmaksas",IF('11a+c+n'!$Q73="C",'11a+c+n'!L73,0))</f>
        <v>0</v>
      </c>
      <c r="M73" s="119">
        <f>IF($C$4="citu pasākumu izmaksas",IF('11a+c+n'!$Q73="C",'11a+c+n'!M73,0))</f>
        <v>0</v>
      </c>
      <c r="N73" s="119">
        <f>IF($C$4="citu pasākumu izmaksas",IF('11a+c+n'!$Q73="C",'11a+c+n'!N73,0))</f>
        <v>0</v>
      </c>
      <c r="O73" s="119">
        <f>IF($C$4="citu pasākumu izmaksas",IF('11a+c+n'!$Q73="C",'11a+c+n'!O73,0))</f>
        <v>0</v>
      </c>
      <c r="P73" s="120">
        <f>IF($C$4="citu pasākumu izmaksas",IF('11a+c+n'!$Q73="C",'11a+c+n'!P73,0))</f>
        <v>0</v>
      </c>
    </row>
    <row r="74" spans="1:16" ht="12" customHeight="1" thickBot="1" x14ac:dyDescent="0.25">
      <c r="A74" s="317" t="s">
        <v>62</v>
      </c>
      <c r="B74" s="318"/>
      <c r="C74" s="318"/>
      <c r="D74" s="318"/>
      <c r="E74" s="318"/>
      <c r="F74" s="318"/>
      <c r="G74" s="318"/>
      <c r="H74" s="318"/>
      <c r="I74" s="318"/>
      <c r="J74" s="318"/>
      <c r="K74" s="319"/>
      <c r="L74" s="133">
        <f>SUM(L14:L73)</f>
        <v>0</v>
      </c>
      <c r="M74" s="134">
        <f>SUM(M14:M73)</f>
        <v>0</v>
      </c>
      <c r="N74" s="134">
        <f>SUM(N14:N73)</f>
        <v>0</v>
      </c>
      <c r="O74" s="134">
        <f>SUM(O14:O73)</f>
        <v>0</v>
      </c>
      <c r="P74" s="135">
        <f>SUM(P14:P73)</f>
        <v>0</v>
      </c>
    </row>
    <row r="75" spans="1:16" x14ac:dyDescent="0.2">
      <c r="A75" s="16"/>
      <c r="B75" s="16"/>
      <c r="C75" s="16"/>
      <c r="D75" s="16"/>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1" t="s">
        <v>14</v>
      </c>
      <c r="B77" s="16"/>
      <c r="C77" s="320" t="str">
        <f>'Kops c'!C35:H35</f>
        <v>Gundega Ābelīte 28.03.2024</v>
      </c>
      <c r="D77" s="320"/>
      <c r="E77" s="320"/>
      <c r="F77" s="320"/>
      <c r="G77" s="320"/>
      <c r="H77" s="320"/>
      <c r="I77" s="16"/>
      <c r="J77" s="16"/>
      <c r="K77" s="16"/>
      <c r="L77" s="16"/>
      <c r="M77" s="16"/>
      <c r="N77" s="16"/>
      <c r="O77" s="16"/>
      <c r="P77" s="16"/>
    </row>
    <row r="78" spans="1:16" x14ac:dyDescent="0.2">
      <c r="A78" s="16"/>
      <c r="B78" s="16"/>
      <c r="C78" s="246" t="s">
        <v>15</v>
      </c>
      <c r="D78" s="246"/>
      <c r="E78" s="246"/>
      <c r="F78" s="246"/>
      <c r="G78" s="246"/>
      <c r="H78" s="24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row r="80" spans="1:16" x14ac:dyDescent="0.2">
      <c r="A80" s="262" t="str">
        <f>'Kops n'!A38:D38</f>
        <v>Tāme sastādīta 2024. gada 28. martā</v>
      </c>
      <c r="B80" s="263"/>
      <c r="C80" s="263"/>
      <c r="D80" s="263"/>
      <c r="E80" s="16"/>
      <c r="F80" s="16"/>
      <c r="G80" s="16"/>
      <c r="H80" s="1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 t="s">
        <v>41</v>
      </c>
      <c r="B82" s="16"/>
      <c r="C82" s="320">
        <f>'Kops c'!C40:H40</f>
        <v>0</v>
      </c>
      <c r="D82" s="320"/>
      <c r="E82" s="320"/>
      <c r="F82" s="320"/>
      <c r="G82" s="320"/>
      <c r="H82" s="320"/>
      <c r="I82" s="16"/>
      <c r="J82" s="16"/>
      <c r="K82" s="16"/>
      <c r="L82" s="16"/>
      <c r="M82" s="16"/>
      <c r="N82" s="16"/>
      <c r="O82" s="16"/>
      <c r="P82" s="16"/>
    </row>
    <row r="83" spans="1:16" x14ac:dyDescent="0.2">
      <c r="A83" s="16"/>
      <c r="B83" s="16"/>
      <c r="C83" s="246" t="s">
        <v>15</v>
      </c>
      <c r="D83" s="246"/>
      <c r="E83" s="246"/>
      <c r="F83" s="246"/>
      <c r="G83" s="246"/>
      <c r="H83" s="246"/>
      <c r="I83" s="16"/>
      <c r="J83" s="16"/>
      <c r="K83" s="16"/>
      <c r="L83" s="16"/>
      <c r="M83" s="16"/>
      <c r="N83" s="16"/>
      <c r="O83" s="16"/>
      <c r="P83" s="16"/>
    </row>
    <row r="84" spans="1:16" x14ac:dyDescent="0.2">
      <c r="A84" s="16"/>
      <c r="B84" s="16"/>
      <c r="C84" s="16"/>
      <c r="D84" s="16"/>
      <c r="E84" s="16"/>
      <c r="F84" s="16"/>
      <c r="G84" s="16"/>
      <c r="H84" s="16"/>
      <c r="I84" s="16"/>
      <c r="J84" s="16"/>
      <c r="K84" s="16"/>
      <c r="L84" s="16"/>
      <c r="M84" s="16"/>
      <c r="N84" s="16"/>
      <c r="O84" s="16"/>
      <c r="P84" s="16"/>
    </row>
    <row r="85" spans="1:16" x14ac:dyDescent="0.2">
      <c r="A85" s="78" t="s">
        <v>16</v>
      </c>
      <c r="B85" s="42"/>
      <c r="C85" s="85">
        <f>'Kops c'!C43</f>
        <v>0</v>
      </c>
      <c r="D85" s="42"/>
      <c r="E85" s="16"/>
      <c r="F85" s="16"/>
      <c r="G85" s="16"/>
      <c r="H85" s="1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83:H83"/>
    <mergeCell ref="L12:P12"/>
    <mergeCell ref="A74:K74"/>
    <mergeCell ref="C77:H77"/>
    <mergeCell ref="C78:H78"/>
    <mergeCell ref="A80:D80"/>
    <mergeCell ref="C82:H82"/>
  </mergeCells>
  <conditionalFormatting sqref="A74:K74">
    <cfRule type="containsText" dxfId="5" priority="3" operator="containsText" text="Tiešās izmaksas kopā, t. sk. darba devēja sociālais nodoklis __.__% ">
      <formula>NOT(ISERROR(SEARCH("Tiešās izmaksas kopā, t. sk. darba devēja sociālais nodoklis __.__% ",A74)))</formula>
    </cfRule>
  </conditionalFormatting>
  <conditionalFormatting sqref="A14:P73">
    <cfRule type="cellIs" dxfId="4" priority="1" operator="equal">
      <formula>0</formula>
    </cfRule>
  </conditionalFormatting>
  <conditionalFormatting sqref="C2:I2 D5:L8 N9:O9 L74:P74 C77:H77 C82:H82 C85">
    <cfRule type="cellIs" dxfId="3"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C000"/>
  </sheetPr>
  <dimension ref="A1:P86"/>
  <sheetViews>
    <sheetView topLeftCell="A49" workbookViewId="0">
      <selection activeCell="I66" sqref="I6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0">
        <f>'11a+c+n'!D1</f>
        <v>11</v>
      </c>
      <c r="E1" s="22"/>
      <c r="F1" s="22"/>
      <c r="G1" s="22"/>
      <c r="H1" s="22"/>
      <c r="I1" s="22"/>
      <c r="J1" s="22"/>
      <c r="N1" s="26"/>
      <c r="O1" s="27"/>
      <c r="P1" s="28"/>
    </row>
    <row r="2" spans="1:16" x14ac:dyDescent="0.2">
      <c r="A2" s="29"/>
      <c r="B2" s="29"/>
      <c r="C2" s="332" t="str">
        <f>'11a+c+n'!C2:I2</f>
        <v>SM iekārtu, konstrukciju un būvizstrādājumu kopsavilkums 2</v>
      </c>
      <c r="D2" s="332"/>
      <c r="E2" s="332"/>
      <c r="F2" s="332"/>
      <c r="G2" s="332"/>
      <c r="H2" s="332"/>
      <c r="I2" s="332"/>
      <c r="J2" s="29"/>
    </row>
    <row r="3" spans="1:16" x14ac:dyDescent="0.2">
      <c r="A3" s="30"/>
      <c r="B3" s="30"/>
      <c r="C3" s="289" t="s">
        <v>21</v>
      </c>
      <c r="D3" s="289"/>
      <c r="E3" s="289"/>
      <c r="F3" s="289"/>
      <c r="G3" s="289"/>
      <c r="H3" s="289"/>
      <c r="I3" s="289"/>
      <c r="J3" s="30"/>
    </row>
    <row r="4" spans="1:16" x14ac:dyDescent="0.2">
      <c r="A4" s="30"/>
      <c r="B4" s="30"/>
      <c r="C4" s="333" t="s">
        <v>19</v>
      </c>
      <c r="D4" s="333"/>
      <c r="E4" s="333"/>
      <c r="F4" s="333"/>
      <c r="G4" s="333"/>
      <c r="H4" s="333"/>
      <c r="I4" s="333"/>
      <c r="J4" s="30"/>
    </row>
    <row r="5" spans="1:16" ht="15" customHeight="1" x14ac:dyDescent="0.2">
      <c r="A5" s="22"/>
      <c r="B5" s="22"/>
      <c r="C5" s="27" t="s">
        <v>5</v>
      </c>
      <c r="D5" s="328" t="str">
        <f>'Kops a+c+n'!D6</f>
        <v>Daudzīvokļu dzīvojamā ēka</v>
      </c>
      <c r="E5" s="328"/>
      <c r="F5" s="328"/>
      <c r="G5" s="328"/>
      <c r="H5" s="328"/>
      <c r="I5" s="328"/>
      <c r="J5" s="328"/>
      <c r="K5" s="328"/>
      <c r="L5" s="328"/>
      <c r="M5" s="16"/>
      <c r="N5" s="16"/>
      <c r="O5" s="16"/>
      <c r="P5" s="16"/>
    </row>
    <row r="6" spans="1:16"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6"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6" x14ac:dyDescent="0.2">
      <c r="A8" s="22"/>
      <c r="B8" s="22"/>
      <c r="C8" s="4" t="s">
        <v>24</v>
      </c>
      <c r="D8" s="328" t="str">
        <f>'Kops a+c+n'!D9</f>
        <v>22062023/K-3</v>
      </c>
      <c r="E8" s="328"/>
      <c r="F8" s="328"/>
      <c r="G8" s="328"/>
      <c r="H8" s="328"/>
      <c r="I8" s="328"/>
      <c r="J8" s="328"/>
      <c r="K8" s="328"/>
      <c r="L8" s="328"/>
      <c r="M8" s="16"/>
      <c r="N8" s="16"/>
      <c r="O8" s="16"/>
      <c r="P8" s="16"/>
    </row>
    <row r="9" spans="1:16" ht="11.25" customHeight="1" x14ac:dyDescent="0.2">
      <c r="A9" s="329" t="str">
        <f>'11a+c+n'!A9</f>
        <v>Tāme sastādīta  2024. gada tirgus cenās, pamatojoties uz AVK daļas rasējumiem</v>
      </c>
      <c r="B9" s="329"/>
      <c r="C9" s="329"/>
      <c r="D9" s="329"/>
      <c r="E9" s="329"/>
      <c r="F9" s="329"/>
      <c r="G9" s="31"/>
      <c r="H9" s="31"/>
      <c r="I9" s="31"/>
      <c r="J9" s="330" t="s">
        <v>45</v>
      </c>
      <c r="K9" s="330"/>
      <c r="L9" s="330"/>
      <c r="M9" s="330"/>
      <c r="N9" s="331">
        <f>P74</f>
        <v>0</v>
      </c>
      <c r="O9" s="331"/>
      <c r="P9" s="31"/>
    </row>
    <row r="10" spans="1:16" ht="15" customHeight="1" x14ac:dyDescent="0.2">
      <c r="A10" s="32"/>
      <c r="B10" s="33"/>
      <c r="C10" s="4"/>
      <c r="D10" s="22"/>
      <c r="E10" s="22"/>
      <c r="F10" s="22"/>
      <c r="G10" s="22"/>
      <c r="H10" s="22"/>
      <c r="I10" s="22"/>
      <c r="J10" s="22"/>
      <c r="K10" s="22"/>
      <c r="L10" s="86"/>
      <c r="M10" s="86"/>
      <c r="N10" s="86"/>
      <c r="O10" s="86"/>
      <c r="P10" s="27" t="str">
        <f>'Kopt a+c+n'!A36</f>
        <v>Tāme sastādīta 2024. gada 28. martā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1" t="s">
        <v>27</v>
      </c>
      <c r="B12" s="321" t="s">
        <v>48</v>
      </c>
      <c r="C12" s="315" t="s">
        <v>49</v>
      </c>
      <c r="D12" s="324" t="s">
        <v>50</v>
      </c>
      <c r="E12" s="326" t="s">
        <v>51</v>
      </c>
      <c r="F12" s="314" t="s">
        <v>52</v>
      </c>
      <c r="G12" s="315"/>
      <c r="H12" s="315"/>
      <c r="I12" s="315"/>
      <c r="J12" s="315"/>
      <c r="K12" s="316"/>
      <c r="L12" s="334" t="s">
        <v>53</v>
      </c>
      <c r="M12" s="315"/>
      <c r="N12" s="315"/>
      <c r="O12" s="315"/>
      <c r="P12" s="316"/>
    </row>
    <row r="13" spans="1:16" ht="126.75" customHeight="1" thickBot="1" x14ac:dyDescent="0.25">
      <c r="A13" s="302"/>
      <c r="B13" s="322"/>
      <c r="C13" s="323"/>
      <c r="D13" s="325"/>
      <c r="E13" s="327"/>
      <c r="F13" s="53" t="s">
        <v>55</v>
      </c>
      <c r="G13" s="56" t="s">
        <v>56</v>
      </c>
      <c r="H13" s="56" t="s">
        <v>57</v>
      </c>
      <c r="I13" s="56" t="s">
        <v>58</v>
      </c>
      <c r="J13" s="56" t="s">
        <v>59</v>
      </c>
      <c r="K13" s="58" t="s">
        <v>60</v>
      </c>
      <c r="L13" s="69" t="s">
        <v>55</v>
      </c>
      <c r="M13" s="56" t="s">
        <v>57</v>
      </c>
      <c r="N13" s="56" t="s">
        <v>58</v>
      </c>
      <c r="O13" s="56" t="s">
        <v>59</v>
      </c>
      <c r="P13" s="90" t="s">
        <v>60</v>
      </c>
    </row>
    <row r="14" spans="1:16" x14ac:dyDescent="0.2">
      <c r="A14" s="50">
        <f>IF(P14=0,0,IF(COUNTBLANK(P14)=1,0,COUNTA($P$14:P14)))</f>
        <v>0</v>
      </c>
      <c r="B14" s="23">
        <f>IF($C$4="Neattiecināmās izmaksas",IF('11a+c+n'!$Q14="N",'11a+c+n'!B14,0))</f>
        <v>0</v>
      </c>
      <c r="C14" s="23">
        <f>IF($C$4="Neattiecināmās izmaksas",IF('11a+c+n'!$Q14="N",'11a+c+n'!C14,0))</f>
        <v>0</v>
      </c>
      <c r="D14" s="23">
        <f>IF($C$4="Neattiecināmās izmaksas",IF('11a+c+n'!$Q14="N",'11a+c+n'!D14,0))</f>
        <v>0</v>
      </c>
      <c r="E14" s="45"/>
      <c r="F14" s="63"/>
      <c r="G14" s="117"/>
      <c r="H14" s="117">
        <f>IF($C$4="Neattiecināmās izmaksas",IF('11a+c+n'!$Q14="N",'11a+c+n'!H14,0))</f>
        <v>0</v>
      </c>
      <c r="I14" s="117"/>
      <c r="J14" s="117"/>
      <c r="K14" s="118">
        <f>IF($C$4="Neattiecināmās izmaksas",IF('11a+c+n'!$Q14="N",'11a+c+n'!K14,0))</f>
        <v>0</v>
      </c>
      <c r="L14" s="81">
        <f>IF($C$4="Neattiecināmās izmaksas",IF('11a+c+n'!$Q14="N",'11a+c+n'!L14,0))</f>
        <v>0</v>
      </c>
      <c r="M14" s="117">
        <f>IF($C$4="Neattiecināmās izmaksas",IF('11a+c+n'!$Q14="N",'11a+c+n'!M14,0))</f>
        <v>0</v>
      </c>
      <c r="N14" s="117">
        <f>IF($C$4="Neattiecināmās izmaksas",IF('11a+c+n'!$Q14="N",'11a+c+n'!N14,0))</f>
        <v>0</v>
      </c>
      <c r="O14" s="117">
        <f>IF($C$4="Neattiecināmās izmaksas",IF('11a+c+n'!$Q14="N",'11a+c+n'!O14,0))</f>
        <v>0</v>
      </c>
      <c r="P14" s="118">
        <f>IF($C$4="Neattiecināmās izmaksas",IF('11a+c+n'!$Q14="N",'11a+c+n'!P14,0))</f>
        <v>0</v>
      </c>
    </row>
    <row r="15" spans="1:16" x14ac:dyDescent="0.2">
      <c r="A15" s="51">
        <f>IF(P15=0,0,IF(COUNTBLANK(P15)=1,0,COUNTA($P$14:P15)))</f>
        <v>0</v>
      </c>
      <c r="B15" s="24">
        <f>IF($C$4="Neattiecināmās izmaksas",IF('11a+c+n'!$Q15="N",'11a+c+n'!B15,0))</f>
        <v>0</v>
      </c>
      <c r="C15" s="24">
        <f>IF($C$4="Neattiecināmās izmaksas",IF('11a+c+n'!$Q15="N",'11a+c+n'!C15,0))</f>
        <v>0</v>
      </c>
      <c r="D15" s="24">
        <f>IF($C$4="Neattiecināmās izmaksas",IF('11a+c+n'!$Q15="N",'11a+c+n'!D15,0))</f>
        <v>0</v>
      </c>
      <c r="E15" s="46"/>
      <c r="F15" s="65"/>
      <c r="G15" s="119"/>
      <c r="H15" s="119">
        <f>IF($C$4="Neattiecināmās izmaksas",IF('11a+c+n'!$Q15="N",'11a+c+n'!H15,0))</f>
        <v>0</v>
      </c>
      <c r="I15" s="119"/>
      <c r="J15" s="119"/>
      <c r="K15" s="120">
        <f>IF($C$4="Neattiecināmās izmaksas",IF('11a+c+n'!$Q15="N",'11a+c+n'!K15,0))</f>
        <v>0</v>
      </c>
      <c r="L15" s="82">
        <f>IF($C$4="Neattiecināmās izmaksas",IF('11a+c+n'!$Q15="N",'11a+c+n'!L15,0))</f>
        <v>0</v>
      </c>
      <c r="M15" s="119">
        <f>IF($C$4="Neattiecināmās izmaksas",IF('11a+c+n'!$Q15="N",'11a+c+n'!M15,0))</f>
        <v>0</v>
      </c>
      <c r="N15" s="119">
        <f>IF($C$4="Neattiecināmās izmaksas",IF('11a+c+n'!$Q15="N",'11a+c+n'!N15,0))</f>
        <v>0</v>
      </c>
      <c r="O15" s="119">
        <f>IF($C$4="Neattiecināmās izmaksas",IF('11a+c+n'!$Q15="N",'11a+c+n'!O15,0))</f>
        <v>0</v>
      </c>
      <c r="P15" s="120">
        <f>IF($C$4="Neattiecināmās izmaksas",IF('11a+c+n'!$Q15="N",'11a+c+n'!P15,0))</f>
        <v>0</v>
      </c>
    </row>
    <row r="16" spans="1:16" x14ac:dyDescent="0.2">
      <c r="A16" s="51">
        <f>IF(P16=0,0,IF(COUNTBLANK(P16)=1,0,COUNTA($P$14:P16)))</f>
        <v>0</v>
      </c>
      <c r="B16" s="24">
        <f>IF($C$4="Neattiecināmās izmaksas",IF('11a+c+n'!$Q16="N",'11a+c+n'!B16,0))</f>
        <v>0</v>
      </c>
      <c r="C16" s="24">
        <f>IF($C$4="Neattiecināmās izmaksas",IF('11a+c+n'!$Q16="N",'11a+c+n'!C16,0))</f>
        <v>0</v>
      </c>
      <c r="D16" s="24">
        <f>IF($C$4="Neattiecināmās izmaksas",IF('11a+c+n'!$Q16="N",'11a+c+n'!D16,0))</f>
        <v>0</v>
      </c>
      <c r="E16" s="46"/>
      <c r="F16" s="65"/>
      <c r="G16" s="119"/>
      <c r="H16" s="119">
        <f>IF($C$4="Neattiecināmās izmaksas",IF('11a+c+n'!$Q16="N",'11a+c+n'!H16,0))</f>
        <v>0</v>
      </c>
      <c r="I16" s="119"/>
      <c r="J16" s="119"/>
      <c r="K16" s="120">
        <f>IF($C$4="Neattiecināmās izmaksas",IF('11a+c+n'!$Q16="N",'11a+c+n'!K16,0))</f>
        <v>0</v>
      </c>
      <c r="L16" s="82">
        <f>IF($C$4="Neattiecināmās izmaksas",IF('11a+c+n'!$Q16="N",'11a+c+n'!L16,0))</f>
        <v>0</v>
      </c>
      <c r="M16" s="119">
        <f>IF($C$4="Neattiecināmās izmaksas",IF('11a+c+n'!$Q16="N",'11a+c+n'!M16,0))</f>
        <v>0</v>
      </c>
      <c r="N16" s="119">
        <f>IF($C$4="Neattiecināmās izmaksas",IF('11a+c+n'!$Q16="N",'11a+c+n'!N16,0))</f>
        <v>0</v>
      </c>
      <c r="O16" s="119">
        <f>IF($C$4="Neattiecināmās izmaksas",IF('11a+c+n'!$Q16="N",'11a+c+n'!O16,0))</f>
        <v>0</v>
      </c>
      <c r="P16" s="120">
        <f>IF($C$4="Neattiecināmās izmaksas",IF('11a+c+n'!$Q16="N",'11a+c+n'!P16,0))</f>
        <v>0</v>
      </c>
    </row>
    <row r="17" spans="1:16" x14ac:dyDescent="0.2">
      <c r="A17" s="51">
        <f>IF(P17=0,0,IF(COUNTBLANK(P17)=1,0,COUNTA($P$14:P17)))</f>
        <v>0</v>
      </c>
      <c r="B17" s="24">
        <f>IF($C$4="Neattiecināmās izmaksas",IF('11a+c+n'!$Q17="N",'11a+c+n'!B17,0))</f>
        <v>0</v>
      </c>
      <c r="C17" s="24">
        <f>IF($C$4="Neattiecināmās izmaksas",IF('11a+c+n'!$Q17="N",'11a+c+n'!C17,0))</f>
        <v>0</v>
      </c>
      <c r="D17" s="24">
        <f>IF($C$4="Neattiecināmās izmaksas",IF('11a+c+n'!$Q17="N",'11a+c+n'!D17,0))</f>
        <v>0</v>
      </c>
      <c r="E17" s="46"/>
      <c r="F17" s="65"/>
      <c r="G17" s="119"/>
      <c r="H17" s="119">
        <f>IF($C$4="Neattiecināmās izmaksas",IF('11a+c+n'!$Q17="N",'11a+c+n'!H17,0))</f>
        <v>0</v>
      </c>
      <c r="I17" s="119"/>
      <c r="J17" s="119"/>
      <c r="K17" s="120">
        <f>IF($C$4="Neattiecināmās izmaksas",IF('11a+c+n'!$Q17="N",'11a+c+n'!K17,0))</f>
        <v>0</v>
      </c>
      <c r="L17" s="82">
        <f>IF($C$4="Neattiecināmās izmaksas",IF('11a+c+n'!$Q17="N",'11a+c+n'!L17,0))</f>
        <v>0</v>
      </c>
      <c r="M17" s="119">
        <f>IF($C$4="Neattiecināmās izmaksas",IF('11a+c+n'!$Q17="N",'11a+c+n'!M17,0))</f>
        <v>0</v>
      </c>
      <c r="N17" s="119">
        <f>IF($C$4="Neattiecināmās izmaksas",IF('11a+c+n'!$Q17="N",'11a+c+n'!N17,0))</f>
        <v>0</v>
      </c>
      <c r="O17" s="119">
        <f>IF($C$4="Neattiecināmās izmaksas",IF('11a+c+n'!$Q17="N",'11a+c+n'!O17,0))</f>
        <v>0</v>
      </c>
      <c r="P17" s="120">
        <f>IF($C$4="Neattiecināmās izmaksas",IF('11a+c+n'!$Q17="N",'11a+c+n'!P17,0))</f>
        <v>0</v>
      </c>
    </row>
    <row r="18" spans="1:16" x14ac:dyDescent="0.2">
      <c r="A18" s="51">
        <f>IF(P18=0,0,IF(COUNTBLANK(P18)=1,0,COUNTA($P$14:P18)))</f>
        <v>0</v>
      </c>
      <c r="B18" s="24">
        <f>IF($C$4="Neattiecināmās izmaksas",IF('11a+c+n'!$Q18="N",'11a+c+n'!B18,0))</f>
        <v>0</v>
      </c>
      <c r="C18" s="24">
        <f>IF($C$4="Neattiecināmās izmaksas",IF('11a+c+n'!$Q18="N",'11a+c+n'!C18,0))</f>
        <v>0</v>
      </c>
      <c r="D18" s="24">
        <f>IF($C$4="Neattiecināmās izmaksas",IF('11a+c+n'!$Q18="N",'11a+c+n'!D18,0))</f>
        <v>0</v>
      </c>
      <c r="E18" s="46"/>
      <c r="F18" s="65"/>
      <c r="G18" s="119"/>
      <c r="H18" s="119">
        <f>IF($C$4="Neattiecināmās izmaksas",IF('11a+c+n'!$Q18="N",'11a+c+n'!H18,0))</f>
        <v>0</v>
      </c>
      <c r="I18" s="119"/>
      <c r="J18" s="119"/>
      <c r="K18" s="120">
        <f>IF($C$4="Neattiecināmās izmaksas",IF('11a+c+n'!$Q18="N",'11a+c+n'!K18,0))</f>
        <v>0</v>
      </c>
      <c r="L18" s="82">
        <f>IF($C$4="Neattiecināmās izmaksas",IF('11a+c+n'!$Q18="N",'11a+c+n'!L18,0))</f>
        <v>0</v>
      </c>
      <c r="M18" s="119">
        <f>IF($C$4="Neattiecināmās izmaksas",IF('11a+c+n'!$Q18="N",'11a+c+n'!M18,0))</f>
        <v>0</v>
      </c>
      <c r="N18" s="119">
        <f>IF($C$4="Neattiecināmās izmaksas",IF('11a+c+n'!$Q18="N",'11a+c+n'!N18,0))</f>
        <v>0</v>
      </c>
      <c r="O18" s="119">
        <f>IF($C$4="Neattiecināmās izmaksas",IF('11a+c+n'!$Q18="N",'11a+c+n'!O18,0))</f>
        <v>0</v>
      </c>
      <c r="P18" s="120">
        <f>IF($C$4="Neattiecināmās izmaksas",IF('11a+c+n'!$Q18="N",'11a+c+n'!P18,0))</f>
        <v>0</v>
      </c>
    </row>
    <row r="19" spans="1:16" x14ac:dyDescent="0.2">
      <c r="A19" s="51">
        <f>IF(P19=0,0,IF(COUNTBLANK(P19)=1,0,COUNTA($P$14:P19)))</f>
        <v>0</v>
      </c>
      <c r="B19" s="24">
        <f>IF($C$4="Neattiecināmās izmaksas",IF('11a+c+n'!$Q19="N",'11a+c+n'!B19,0))</f>
        <v>0</v>
      </c>
      <c r="C19" s="24">
        <f>IF($C$4="Neattiecināmās izmaksas",IF('11a+c+n'!$Q19="N",'11a+c+n'!C19,0))</f>
        <v>0</v>
      </c>
      <c r="D19" s="24">
        <f>IF($C$4="Neattiecināmās izmaksas",IF('11a+c+n'!$Q19="N",'11a+c+n'!D19,0))</f>
        <v>0</v>
      </c>
      <c r="E19" s="46"/>
      <c r="F19" s="65"/>
      <c r="G19" s="119"/>
      <c r="H19" s="119">
        <f>IF($C$4="Neattiecināmās izmaksas",IF('11a+c+n'!$Q19="N",'11a+c+n'!H19,0))</f>
        <v>0</v>
      </c>
      <c r="I19" s="119"/>
      <c r="J19" s="119"/>
      <c r="K19" s="120">
        <f>IF($C$4="Neattiecināmās izmaksas",IF('11a+c+n'!$Q19="N",'11a+c+n'!K19,0))</f>
        <v>0</v>
      </c>
      <c r="L19" s="82">
        <f>IF($C$4="Neattiecināmās izmaksas",IF('11a+c+n'!$Q19="N",'11a+c+n'!L19,0))</f>
        <v>0</v>
      </c>
      <c r="M19" s="119">
        <f>IF($C$4="Neattiecināmās izmaksas",IF('11a+c+n'!$Q19="N",'11a+c+n'!M19,0))</f>
        <v>0</v>
      </c>
      <c r="N19" s="119">
        <f>IF($C$4="Neattiecināmās izmaksas",IF('11a+c+n'!$Q19="N",'11a+c+n'!N19,0))</f>
        <v>0</v>
      </c>
      <c r="O19" s="119">
        <f>IF($C$4="Neattiecināmās izmaksas",IF('11a+c+n'!$Q19="N",'11a+c+n'!O19,0))</f>
        <v>0</v>
      </c>
      <c r="P19" s="120">
        <f>IF($C$4="Neattiecināmās izmaksas",IF('11a+c+n'!$Q19="N",'11a+c+n'!P19,0))</f>
        <v>0</v>
      </c>
    </row>
    <row r="20" spans="1:16" x14ac:dyDescent="0.2">
      <c r="A20" s="51">
        <f>IF(P20=0,0,IF(COUNTBLANK(P20)=1,0,COUNTA($P$14:P20)))</f>
        <v>0</v>
      </c>
      <c r="B20" s="24">
        <f>IF($C$4="Neattiecināmās izmaksas",IF('11a+c+n'!$Q20="N",'11a+c+n'!B20,0))</f>
        <v>0</v>
      </c>
      <c r="C20" s="24">
        <f>IF($C$4="Neattiecināmās izmaksas",IF('11a+c+n'!$Q20="N",'11a+c+n'!C20,0))</f>
        <v>0</v>
      </c>
      <c r="D20" s="24">
        <f>IF($C$4="Neattiecināmās izmaksas",IF('11a+c+n'!$Q20="N",'11a+c+n'!D20,0))</f>
        <v>0</v>
      </c>
      <c r="E20" s="46"/>
      <c r="F20" s="65"/>
      <c r="G20" s="119"/>
      <c r="H20" s="119">
        <f>IF($C$4="Neattiecināmās izmaksas",IF('11a+c+n'!$Q20="N",'11a+c+n'!H20,0))</f>
        <v>0</v>
      </c>
      <c r="I20" s="119"/>
      <c r="J20" s="119"/>
      <c r="K20" s="120">
        <f>IF($C$4="Neattiecināmās izmaksas",IF('11a+c+n'!$Q20="N",'11a+c+n'!K20,0))</f>
        <v>0</v>
      </c>
      <c r="L20" s="82">
        <f>IF($C$4="Neattiecināmās izmaksas",IF('11a+c+n'!$Q20="N",'11a+c+n'!L20,0))</f>
        <v>0</v>
      </c>
      <c r="M20" s="119">
        <f>IF($C$4="Neattiecināmās izmaksas",IF('11a+c+n'!$Q20="N",'11a+c+n'!M20,0))</f>
        <v>0</v>
      </c>
      <c r="N20" s="119">
        <f>IF($C$4="Neattiecināmās izmaksas",IF('11a+c+n'!$Q20="N",'11a+c+n'!N20,0))</f>
        <v>0</v>
      </c>
      <c r="O20" s="119">
        <f>IF($C$4="Neattiecināmās izmaksas",IF('11a+c+n'!$Q20="N",'11a+c+n'!O20,0))</f>
        <v>0</v>
      </c>
      <c r="P20" s="120">
        <f>IF($C$4="Neattiecināmās izmaksas",IF('11a+c+n'!$Q20="N",'11a+c+n'!P20,0))</f>
        <v>0</v>
      </c>
    </row>
    <row r="21" spans="1:16" x14ac:dyDescent="0.2">
      <c r="A21" s="51">
        <f>IF(P21=0,0,IF(COUNTBLANK(P21)=1,0,COUNTA($P$14:P21)))</f>
        <v>0</v>
      </c>
      <c r="B21" s="24">
        <f>IF($C$4="Neattiecināmās izmaksas",IF('11a+c+n'!$Q21="N",'11a+c+n'!B21,0))</f>
        <v>0</v>
      </c>
      <c r="C21" s="24">
        <f>IF($C$4="Neattiecināmās izmaksas",IF('11a+c+n'!$Q21="N",'11a+c+n'!C21,0))</f>
        <v>0</v>
      </c>
      <c r="D21" s="24">
        <f>IF($C$4="Neattiecināmās izmaksas",IF('11a+c+n'!$Q21="N",'11a+c+n'!D21,0))</f>
        <v>0</v>
      </c>
      <c r="E21" s="46"/>
      <c r="F21" s="65"/>
      <c r="G21" s="119"/>
      <c r="H21" s="119">
        <f>IF($C$4="Neattiecināmās izmaksas",IF('11a+c+n'!$Q21="N",'11a+c+n'!H21,0))</f>
        <v>0</v>
      </c>
      <c r="I21" s="119"/>
      <c r="J21" s="119"/>
      <c r="K21" s="120">
        <f>IF($C$4="Neattiecināmās izmaksas",IF('11a+c+n'!$Q21="N",'11a+c+n'!K21,0))</f>
        <v>0</v>
      </c>
      <c r="L21" s="82">
        <f>IF($C$4="Neattiecināmās izmaksas",IF('11a+c+n'!$Q21="N",'11a+c+n'!L21,0))</f>
        <v>0</v>
      </c>
      <c r="M21" s="119">
        <f>IF($C$4="Neattiecināmās izmaksas",IF('11a+c+n'!$Q21="N",'11a+c+n'!M21,0))</f>
        <v>0</v>
      </c>
      <c r="N21" s="119">
        <f>IF($C$4="Neattiecināmās izmaksas",IF('11a+c+n'!$Q21="N",'11a+c+n'!N21,0))</f>
        <v>0</v>
      </c>
      <c r="O21" s="119">
        <f>IF($C$4="Neattiecināmās izmaksas",IF('11a+c+n'!$Q21="N",'11a+c+n'!O21,0))</f>
        <v>0</v>
      </c>
      <c r="P21" s="120">
        <f>IF($C$4="Neattiecināmās izmaksas",IF('11a+c+n'!$Q21="N",'11a+c+n'!P21,0))</f>
        <v>0</v>
      </c>
    </row>
    <row r="22" spans="1:16" x14ac:dyDescent="0.2">
      <c r="A22" s="51">
        <f>IF(P22=0,0,IF(COUNTBLANK(P22)=1,0,COUNTA($P$14:P22)))</f>
        <v>0</v>
      </c>
      <c r="B22" s="24">
        <f>IF($C$4="Neattiecināmās izmaksas",IF('11a+c+n'!$Q22="N",'11a+c+n'!B22,0))</f>
        <v>0</v>
      </c>
      <c r="C22" s="24">
        <f>IF($C$4="Neattiecināmās izmaksas",IF('11a+c+n'!$Q22="N",'11a+c+n'!C22,0))</f>
        <v>0</v>
      </c>
      <c r="D22" s="24">
        <f>IF($C$4="Neattiecināmās izmaksas",IF('11a+c+n'!$Q22="N",'11a+c+n'!D22,0))</f>
        <v>0</v>
      </c>
      <c r="E22" s="46"/>
      <c r="F22" s="65"/>
      <c r="G22" s="119"/>
      <c r="H22" s="119">
        <f>IF($C$4="Neattiecināmās izmaksas",IF('11a+c+n'!$Q22="N",'11a+c+n'!H22,0))</f>
        <v>0</v>
      </c>
      <c r="I22" s="119"/>
      <c r="J22" s="119"/>
      <c r="K22" s="120">
        <f>IF($C$4="Neattiecināmās izmaksas",IF('11a+c+n'!$Q22="N",'11a+c+n'!K22,0))</f>
        <v>0</v>
      </c>
      <c r="L22" s="82">
        <f>IF($C$4="Neattiecināmās izmaksas",IF('11a+c+n'!$Q22="N",'11a+c+n'!L22,0))</f>
        <v>0</v>
      </c>
      <c r="M22" s="119">
        <f>IF($C$4="Neattiecināmās izmaksas",IF('11a+c+n'!$Q22="N",'11a+c+n'!M22,0))</f>
        <v>0</v>
      </c>
      <c r="N22" s="119">
        <f>IF($C$4="Neattiecināmās izmaksas",IF('11a+c+n'!$Q22="N",'11a+c+n'!N22,0))</f>
        <v>0</v>
      </c>
      <c r="O22" s="119">
        <f>IF($C$4="Neattiecināmās izmaksas",IF('11a+c+n'!$Q22="N",'11a+c+n'!O22,0))</f>
        <v>0</v>
      </c>
      <c r="P22" s="120">
        <f>IF($C$4="Neattiecināmās izmaksas",IF('11a+c+n'!$Q22="N",'11a+c+n'!P22,0))</f>
        <v>0</v>
      </c>
    </row>
    <row r="23" spans="1:16" x14ac:dyDescent="0.2">
      <c r="A23" s="51">
        <f>IF(P23=0,0,IF(COUNTBLANK(P23)=1,0,COUNTA($P$14:P23)))</f>
        <v>0</v>
      </c>
      <c r="B23" s="24">
        <f>IF($C$4="Neattiecināmās izmaksas",IF('11a+c+n'!$Q23="N",'11a+c+n'!B23,0))</f>
        <v>0</v>
      </c>
      <c r="C23" s="24">
        <f>IF($C$4="Neattiecināmās izmaksas",IF('11a+c+n'!$Q23="N",'11a+c+n'!C23,0))</f>
        <v>0</v>
      </c>
      <c r="D23" s="24">
        <f>IF($C$4="Neattiecināmās izmaksas",IF('11a+c+n'!$Q23="N",'11a+c+n'!D23,0))</f>
        <v>0</v>
      </c>
      <c r="E23" s="46"/>
      <c r="F23" s="65"/>
      <c r="G23" s="119"/>
      <c r="H23" s="119">
        <f>IF($C$4="Neattiecināmās izmaksas",IF('11a+c+n'!$Q23="N",'11a+c+n'!H23,0))</f>
        <v>0</v>
      </c>
      <c r="I23" s="119"/>
      <c r="J23" s="119"/>
      <c r="K23" s="120">
        <f>IF($C$4="Neattiecināmās izmaksas",IF('11a+c+n'!$Q23="N",'11a+c+n'!K23,0))</f>
        <v>0</v>
      </c>
      <c r="L23" s="82">
        <f>IF($C$4="Neattiecināmās izmaksas",IF('11a+c+n'!$Q23="N",'11a+c+n'!L23,0))</f>
        <v>0</v>
      </c>
      <c r="M23" s="119">
        <f>IF($C$4="Neattiecināmās izmaksas",IF('11a+c+n'!$Q23="N",'11a+c+n'!M23,0))</f>
        <v>0</v>
      </c>
      <c r="N23" s="119">
        <f>IF($C$4="Neattiecināmās izmaksas",IF('11a+c+n'!$Q23="N",'11a+c+n'!N23,0))</f>
        <v>0</v>
      </c>
      <c r="O23" s="119">
        <f>IF($C$4="Neattiecināmās izmaksas",IF('11a+c+n'!$Q23="N",'11a+c+n'!O23,0))</f>
        <v>0</v>
      </c>
      <c r="P23" s="120">
        <f>IF($C$4="Neattiecināmās izmaksas",IF('11a+c+n'!$Q23="N",'11a+c+n'!P23,0))</f>
        <v>0</v>
      </c>
    </row>
    <row r="24" spans="1:16" x14ac:dyDescent="0.2">
      <c r="A24" s="51">
        <f>IF(P24=0,0,IF(COUNTBLANK(P24)=1,0,COUNTA($P$14:P24)))</f>
        <v>0</v>
      </c>
      <c r="B24" s="24">
        <f>IF($C$4="Neattiecināmās izmaksas",IF('11a+c+n'!$Q24="N",'11a+c+n'!B24,0))</f>
        <v>0</v>
      </c>
      <c r="C24" s="24">
        <f>IF($C$4="Neattiecināmās izmaksas",IF('11a+c+n'!$Q24="N",'11a+c+n'!C24,0))</f>
        <v>0</v>
      </c>
      <c r="D24" s="24">
        <f>IF($C$4="Neattiecināmās izmaksas",IF('11a+c+n'!$Q24="N",'11a+c+n'!D24,0))</f>
        <v>0</v>
      </c>
      <c r="E24" s="46"/>
      <c r="F24" s="65"/>
      <c r="G24" s="119"/>
      <c r="H24" s="119">
        <f>IF($C$4="Neattiecināmās izmaksas",IF('11a+c+n'!$Q24="N",'11a+c+n'!H24,0))</f>
        <v>0</v>
      </c>
      <c r="I24" s="119"/>
      <c r="J24" s="119"/>
      <c r="K24" s="120">
        <f>IF($C$4="Neattiecināmās izmaksas",IF('11a+c+n'!$Q24="N",'11a+c+n'!K24,0))</f>
        <v>0</v>
      </c>
      <c r="L24" s="82">
        <f>IF($C$4="Neattiecināmās izmaksas",IF('11a+c+n'!$Q24="N",'11a+c+n'!L24,0))</f>
        <v>0</v>
      </c>
      <c r="M24" s="119">
        <f>IF($C$4="Neattiecināmās izmaksas",IF('11a+c+n'!$Q24="N",'11a+c+n'!M24,0))</f>
        <v>0</v>
      </c>
      <c r="N24" s="119">
        <f>IF($C$4="Neattiecināmās izmaksas",IF('11a+c+n'!$Q24="N",'11a+c+n'!N24,0))</f>
        <v>0</v>
      </c>
      <c r="O24" s="119">
        <f>IF($C$4="Neattiecināmās izmaksas",IF('11a+c+n'!$Q24="N",'11a+c+n'!O24,0))</f>
        <v>0</v>
      </c>
      <c r="P24" s="120">
        <f>IF($C$4="Neattiecināmās izmaksas",IF('11a+c+n'!$Q24="N",'11a+c+n'!P24,0))</f>
        <v>0</v>
      </c>
    </row>
    <row r="25" spans="1:16" x14ac:dyDescent="0.2">
      <c r="A25" s="51">
        <f>IF(P25=0,0,IF(COUNTBLANK(P25)=1,0,COUNTA($P$14:P25)))</f>
        <v>0</v>
      </c>
      <c r="B25" s="24">
        <f>IF($C$4="Neattiecināmās izmaksas",IF('11a+c+n'!$Q25="N",'11a+c+n'!B25,0))</f>
        <v>0</v>
      </c>
      <c r="C25" s="24">
        <f>IF($C$4="Neattiecināmās izmaksas",IF('11a+c+n'!$Q25="N",'11a+c+n'!C25,0))</f>
        <v>0</v>
      </c>
      <c r="D25" s="24">
        <f>IF($C$4="Neattiecināmās izmaksas",IF('11a+c+n'!$Q25="N",'11a+c+n'!D25,0))</f>
        <v>0</v>
      </c>
      <c r="E25" s="46"/>
      <c r="F25" s="65"/>
      <c r="G25" s="119"/>
      <c r="H25" s="119">
        <f>IF($C$4="Neattiecināmās izmaksas",IF('11a+c+n'!$Q25="N",'11a+c+n'!H25,0))</f>
        <v>0</v>
      </c>
      <c r="I25" s="119"/>
      <c r="J25" s="119"/>
      <c r="K25" s="120">
        <f>IF($C$4="Neattiecināmās izmaksas",IF('11a+c+n'!$Q25="N",'11a+c+n'!K25,0))</f>
        <v>0</v>
      </c>
      <c r="L25" s="82">
        <f>IF($C$4="Neattiecināmās izmaksas",IF('11a+c+n'!$Q25="N",'11a+c+n'!L25,0))</f>
        <v>0</v>
      </c>
      <c r="M25" s="119">
        <f>IF($C$4="Neattiecināmās izmaksas",IF('11a+c+n'!$Q25="N",'11a+c+n'!M25,0))</f>
        <v>0</v>
      </c>
      <c r="N25" s="119">
        <f>IF($C$4="Neattiecināmās izmaksas",IF('11a+c+n'!$Q25="N",'11a+c+n'!N25,0))</f>
        <v>0</v>
      </c>
      <c r="O25" s="119">
        <f>IF($C$4="Neattiecināmās izmaksas",IF('11a+c+n'!$Q25="N",'11a+c+n'!O25,0))</f>
        <v>0</v>
      </c>
      <c r="P25" s="120">
        <f>IF($C$4="Neattiecināmās izmaksas",IF('11a+c+n'!$Q25="N",'11a+c+n'!P25,0))</f>
        <v>0</v>
      </c>
    </row>
    <row r="26" spans="1:16" x14ac:dyDescent="0.2">
      <c r="A26" s="51">
        <f>IF(P26=0,0,IF(COUNTBLANK(P26)=1,0,COUNTA($P$14:P26)))</f>
        <v>0</v>
      </c>
      <c r="B26" s="24">
        <f>IF($C$4="Neattiecināmās izmaksas",IF('11a+c+n'!$Q26="N",'11a+c+n'!B26,0))</f>
        <v>0</v>
      </c>
      <c r="C26" s="24">
        <f>IF($C$4="Neattiecināmās izmaksas",IF('11a+c+n'!$Q26="N",'11a+c+n'!C26,0))</f>
        <v>0</v>
      </c>
      <c r="D26" s="24">
        <f>IF($C$4="Neattiecināmās izmaksas",IF('11a+c+n'!$Q26="N",'11a+c+n'!D26,0))</f>
        <v>0</v>
      </c>
      <c r="E26" s="46"/>
      <c r="F26" s="65"/>
      <c r="G26" s="119"/>
      <c r="H26" s="119">
        <f>IF($C$4="Neattiecināmās izmaksas",IF('11a+c+n'!$Q26="N",'11a+c+n'!H26,0))</f>
        <v>0</v>
      </c>
      <c r="I26" s="119"/>
      <c r="J26" s="119"/>
      <c r="K26" s="120">
        <f>IF($C$4="Neattiecināmās izmaksas",IF('11a+c+n'!$Q26="N",'11a+c+n'!K26,0))</f>
        <v>0</v>
      </c>
      <c r="L26" s="82">
        <f>IF($C$4="Neattiecināmās izmaksas",IF('11a+c+n'!$Q26="N",'11a+c+n'!L26,0))</f>
        <v>0</v>
      </c>
      <c r="M26" s="119">
        <f>IF($C$4="Neattiecināmās izmaksas",IF('11a+c+n'!$Q26="N",'11a+c+n'!M26,0))</f>
        <v>0</v>
      </c>
      <c r="N26" s="119">
        <f>IF($C$4="Neattiecināmās izmaksas",IF('11a+c+n'!$Q26="N",'11a+c+n'!N26,0))</f>
        <v>0</v>
      </c>
      <c r="O26" s="119">
        <f>IF($C$4="Neattiecināmās izmaksas",IF('11a+c+n'!$Q26="N",'11a+c+n'!O26,0))</f>
        <v>0</v>
      </c>
      <c r="P26" s="120">
        <f>IF($C$4="Neattiecināmās izmaksas",IF('11a+c+n'!$Q26="N",'11a+c+n'!P26,0))</f>
        <v>0</v>
      </c>
    </row>
    <row r="27" spans="1:16" x14ac:dyDescent="0.2">
      <c r="A27" s="51">
        <f>IF(P27=0,0,IF(COUNTBLANK(P27)=1,0,COUNTA($P$14:P27)))</f>
        <v>0</v>
      </c>
      <c r="B27" s="24">
        <f>IF($C$4="Neattiecināmās izmaksas",IF('11a+c+n'!$Q27="N",'11a+c+n'!B27,0))</f>
        <v>0</v>
      </c>
      <c r="C27" s="24">
        <f>IF($C$4="Neattiecināmās izmaksas",IF('11a+c+n'!$Q27="N",'11a+c+n'!C27,0))</f>
        <v>0</v>
      </c>
      <c r="D27" s="24">
        <f>IF($C$4="Neattiecināmās izmaksas",IF('11a+c+n'!$Q27="N",'11a+c+n'!D27,0))</f>
        <v>0</v>
      </c>
      <c r="E27" s="46"/>
      <c r="F27" s="65"/>
      <c r="G27" s="119"/>
      <c r="H27" s="119">
        <f>IF($C$4="Neattiecināmās izmaksas",IF('11a+c+n'!$Q27="N",'11a+c+n'!H27,0))</f>
        <v>0</v>
      </c>
      <c r="I27" s="119"/>
      <c r="J27" s="119"/>
      <c r="K27" s="120">
        <f>IF($C$4="Neattiecināmās izmaksas",IF('11a+c+n'!$Q27="N",'11a+c+n'!K27,0))</f>
        <v>0</v>
      </c>
      <c r="L27" s="82">
        <f>IF($C$4="Neattiecināmās izmaksas",IF('11a+c+n'!$Q27="N",'11a+c+n'!L27,0))</f>
        <v>0</v>
      </c>
      <c r="M27" s="119">
        <f>IF($C$4="Neattiecināmās izmaksas",IF('11a+c+n'!$Q27="N",'11a+c+n'!M27,0))</f>
        <v>0</v>
      </c>
      <c r="N27" s="119">
        <f>IF($C$4="Neattiecināmās izmaksas",IF('11a+c+n'!$Q27="N",'11a+c+n'!N27,0))</f>
        <v>0</v>
      </c>
      <c r="O27" s="119">
        <f>IF($C$4="Neattiecināmās izmaksas",IF('11a+c+n'!$Q27="N",'11a+c+n'!O27,0))</f>
        <v>0</v>
      </c>
      <c r="P27" s="120">
        <f>IF($C$4="Neattiecināmās izmaksas",IF('11a+c+n'!$Q27="N",'11a+c+n'!P27,0))</f>
        <v>0</v>
      </c>
    </row>
    <row r="28" spans="1:16" x14ac:dyDescent="0.2">
      <c r="A28" s="51">
        <f>IF(P28=0,0,IF(COUNTBLANK(P28)=1,0,COUNTA($P$14:P28)))</f>
        <v>0</v>
      </c>
      <c r="B28" s="24">
        <f>IF($C$4="Neattiecināmās izmaksas",IF('11a+c+n'!$Q28="N",'11a+c+n'!B28,0))</f>
        <v>0</v>
      </c>
      <c r="C28" s="24">
        <f>IF($C$4="Neattiecināmās izmaksas",IF('11a+c+n'!$Q28="N",'11a+c+n'!C28,0))</f>
        <v>0</v>
      </c>
      <c r="D28" s="24">
        <f>IF($C$4="Neattiecināmās izmaksas",IF('11a+c+n'!$Q28="N",'11a+c+n'!D28,0))</f>
        <v>0</v>
      </c>
      <c r="E28" s="46"/>
      <c r="F28" s="65"/>
      <c r="G28" s="119"/>
      <c r="H28" s="119">
        <f>IF($C$4="Neattiecināmās izmaksas",IF('11a+c+n'!$Q28="N",'11a+c+n'!H28,0))</f>
        <v>0</v>
      </c>
      <c r="I28" s="119"/>
      <c r="J28" s="119"/>
      <c r="K28" s="120">
        <f>IF($C$4="Neattiecināmās izmaksas",IF('11a+c+n'!$Q28="N",'11a+c+n'!K28,0))</f>
        <v>0</v>
      </c>
      <c r="L28" s="82">
        <f>IF($C$4="Neattiecināmās izmaksas",IF('11a+c+n'!$Q28="N",'11a+c+n'!L28,0))</f>
        <v>0</v>
      </c>
      <c r="M28" s="119">
        <f>IF($C$4="Neattiecināmās izmaksas",IF('11a+c+n'!$Q28="N",'11a+c+n'!M28,0))</f>
        <v>0</v>
      </c>
      <c r="N28" s="119">
        <f>IF($C$4="Neattiecināmās izmaksas",IF('11a+c+n'!$Q28="N",'11a+c+n'!N28,0))</f>
        <v>0</v>
      </c>
      <c r="O28" s="119">
        <f>IF($C$4="Neattiecināmās izmaksas",IF('11a+c+n'!$Q28="N",'11a+c+n'!O28,0))</f>
        <v>0</v>
      </c>
      <c r="P28" s="120">
        <f>IF($C$4="Neattiecināmās izmaksas",IF('11a+c+n'!$Q28="N",'11a+c+n'!P28,0))</f>
        <v>0</v>
      </c>
    </row>
    <row r="29" spans="1:16" x14ac:dyDescent="0.2">
      <c r="A29" s="51">
        <f>IF(P29=0,0,IF(COUNTBLANK(P29)=1,0,COUNTA($P$14:P29)))</f>
        <v>0</v>
      </c>
      <c r="B29" s="24">
        <f>IF($C$4="Neattiecināmās izmaksas",IF('11a+c+n'!$Q29="N",'11a+c+n'!B29,0))</f>
        <v>0</v>
      </c>
      <c r="C29" s="24">
        <f>IF($C$4="Neattiecināmās izmaksas",IF('11a+c+n'!$Q29="N",'11a+c+n'!C29,0))</f>
        <v>0</v>
      </c>
      <c r="D29" s="24">
        <f>IF($C$4="Neattiecināmās izmaksas",IF('11a+c+n'!$Q29="N",'11a+c+n'!D29,0))</f>
        <v>0</v>
      </c>
      <c r="E29" s="46"/>
      <c r="F29" s="65"/>
      <c r="G29" s="119"/>
      <c r="H29" s="119">
        <f>IF($C$4="Neattiecināmās izmaksas",IF('11a+c+n'!$Q29="N",'11a+c+n'!H29,0))</f>
        <v>0</v>
      </c>
      <c r="I29" s="119"/>
      <c r="J29" s="119"/>
      <c r="K29" s="120">
        <f>IF($C$4="Neattiecināmās izmaksas",IF('11a+c+n'!$Q29="N",'11a+c+n'!K29,0))</f>
        <v>0</v>
      </c>
      <c r="L29" s="82">
        <f>IF($C$4="Neattiecināmās izmaksas",IF('11a+c+n'!$Q29="N",'11a+c+n'!L29,0))</f>
        <v>0</v>
      </c>
      <c r="M29" s="119">
        <f>IF($C$4="Neattiecināmās izmaksas",IF('11a+c+n'!$Q29="N",'11a+c+n'!M29,0))</f>
        <v>0</v>
      </c>
      <c r="N29" s="119">
        <f>IF($C$4="Neattiecināmās izmaksas",IF('11a+c+n'!$Q29="N",'11a+c+n'!N29,0))</f>
        <v>0</v>
      </c>
      <c r="O29" s="119">
        <f>IF($C$4="Neattiecināmās izmaksas",IF('11a+c+n'!$Q29="N",'11a+c+n'!O29,0))</f>
        <v>0</v>
      </c>
      <c r="P29" s="120">
        <f>IF($C$4="Neattiecināmās izmaksas",IF('11a+c+n'!$Q29="N",'11a+c+n'!P29,0))</f>
        <v>0</v>
      </c>
    </row>
    <row r="30" spans="1:16" x14ac:dyDescent="0.2">
      <c r="A30" s="51">
        <f>IF(P30=0,0,IF(COUNTBLANK(P30)=1,0,COUNTA($P$14:P30)))</f>
        <v>0</v>
      </c>
      <c r="B30" s="24">
        <f>IF($C$4="Neattiecināmās izmaksas",IF('11a+c+n'!$Q30="N",'11a+c+n'!B30,0))</f>
        <v>0</v>
      </c>
      <c r="C30" s="24">
        <f>IF($C$4="Neattiecināmās izmaksas",IF('11a+c+n'!$Q30="N",'11a+c+n'!C30,0))</f>
        <v>0</v>
      </c>
      <c r="D30" s="24">
        <f>IF($C$4="Neattiecināmās izmaksas",IF('11a+c+n'!$Q30="N",'11a+c+n'!D30,0))</f>
        <v>0</v>
      </c>
      <c r="E30" s="46"/>
      <c r="F30" s="65"/>
      <c r="G30" s="119"/>
      <c r="H30" s="119">
        <f>IF($C$4="Neattiecināmās izmaksas",IF('11a+c+n'!$Q30="N",'11a+c+n'!H30,0))</f>
        <v>0</v>
      </c>
      <c r="I30" s="119"/>
      <c r="J30" s="119"/>
      <c r="K30" s="120">
        <f>IF($C$4="Neattiecināmās izmaksas",IF('11a+c+n'!$Q30="N",'11a+c+n'!K30,0))</f>
        <v>0</v>
      </c>
      <c r="L30" s="82">
        <f>IF($C$4="Neattiecināmās izmaksas",IF('11a+c+n'!$Q30="N",'11a+c+n'!L30,0))</f>
        <v>0</v>
      </c>
      <c r="M30" s="119">
        <f>IF($C$4="Neattiecināmās izmaksas",IF('11a+c+n'!$Q30="N",'11a+c+n'!M30,0))</f>
        <v>0</v>
      </c>
      <c r="N30" s="119">
        <f>IF($C$4="Neattiecināmās izmaksas",IF('11a+c+n'!$Q30="N",'11a+c+n'!N30,0))</f>
        <v>0</v>
      </c>
      <c r="O30" s="119">
        <f>IF($C$4="Neattiecināmās izmaksas",IF('11a+c+n'!$Q30="N",'11a+c+n'!O30,0))</f>
        <v>0</v>
      </c>
      <c r="P30" s="120">
        <f>IF($C$4="Neattiecināmās izmaksas",IF('11a+c+n'!$Q30="N",'11a+c+n'!P30,0))</f>
        <v>0</v>
      </c>
    </row>
    <row r="31" spans="1:16" x14ac:dyDescent="0.2">
      <c r="A31" s="51">
        <f>IF(P31=0,0,IF(COUNTBLANK(P31)=1,0,COUNTA($P$14:P31)))</f>
        <v>0</v>
      </c>
      <c r="B31" s="24">
        <f>IF($C$4="Neattiecināmās izmaksas",IF('11a+c+n'!$Q31="N",'11a+c+n'!B31,0))</f>
        <v>0</v>
      </c>
      <c r="C31" s="24">
        <f>IF($C$4="Neattiecināmās izmaksas",IF('11a+c+n'!$Q31="N",'11a+c+n'!C31,0))</f>
        <v>0</v>
      </c>
      <c r="D31" s="24">
        <f>IF($C$4="Neattiecināmās izmaksas",IF('11a+c+n'!$Q31="N",'11a+c+n'!D31,0))</f>
        <v>0</v>
      </c>
      <c r="E31" s="46"/>
      <c r="F31" s="65"/>
      <c r="G31" s="119"/>
      <c r="H31" s="119">
        <f>IF($C$4="Neattiecināmās izmaksas",IF('11a+c+n'!$Q31="N",'11a+c+n'!H31,0))</f>
        <v>0</v>
      </c>
      <c r="I31" s="119"/>
      <c r="J31" s="119"/>
      <c r="K31" s="120">
        <f>IF($C$4="Neattiecināmās izmaksas",IF('11a+c+n'!$Q31="N",'11a+c+n'!K31,0))</f>
        <v>0</v>
      </c>
      <c r="L31" s="82">
        <f>IF($C$4="Neattiecināmās izmaksas",IF('11a+c+n'!$Q31="N",'11a+c+n'!L31,0))</f>
        <v>0</v>
      </c>
      <c r="M31" s="119">
        <f>IF($C$4="Neattiecināmās izmaksas",IF('11a+c+n'!$Q31="N",'11a+c+n'!M31,0))</f>
        <v>0</v>
      </c>
      <c r="N31" s="119">
        <f>IF($C$4="Neattiecināmās izmaksas",IF('11a+c+n'!$Q31="N",'11a+c+n'!N31,0))</f>
        <v>0</v>
      </c>
      <c r="O31" s="119">
        <f>IF($C$4="Neattiecināmās izmaksas",IF('11a+c+n'!$Q31="N",'11a+c+n'!O31,0))</f>
        <v>0</v>
      </c>
      <c r="P31" s="120">
        <f>IF($C$4="Neattiecināmās izmaksas",IF('11a+c+n'!$Q31="N",'11a+c+n'!P31,0))</f>
        <v>0</v>
      </c>
    </row>
    <row r="32" spans="1:16" x14ac:dyDescent="0.2">
      <c r="A32" s="51">
        <f>IF(P32=0,0,IF(COUNTBLANK(P32)=1,0,COUNTA($P$14:P32)))</f>
        <v>0</v>
      </c>
      <c r="B32" s="24">
        <f>IF($C$4="Neattiecināmās izmaksas",IF('11a+c+n'!$Q32="N",'11a+c+n'!B32,0))</f>
        <v>0</v>
      </c>
      <c r="C32" s="24">
        <f>IF($C$4="Neattiecināmās izmaksas",IF('11a+c+n'!$Q32="N",'11a+c+n'!C32,0))</f>
        <v>0</v>
      </c>
      <c r="D32" s="24">
        <f>IF($C$4="Neattiecināmās izmaksas",IF('11a+c+n'!$Q32="N",'11a+c+n'!D32,0))</f>
        <v>0</v>
      </c>
      <c r="E32" s="46"/>
      <c r="F32" s="65"/>
      <c r="G32" s="119"/>
      <c r="H32" s="119">
        <f>IF($C$4="Neattiecināmās izmaksas",IF('11a+c+n'!$Q32="N",'11a+c+n'!H32,0))</f>
        <v>0</v>
      </c>
      <c r="I32" s="119"/>
      <c r="J32" s="119"/>
      <c r="K32" s="120">
        <f>IF($C$4="Neattiecināmās izmaksas",IF('11a+c+n'!$Q32="N",'11a+c+n'!K32,0))</f>
        <v>0</v>
      </c>
      <c r="L32" s="82">
        <f>IF($C$4="Neattiecināmās izmaksas",IF('11a+c+n'!$Q32="N",'11a+c+n'!L32,0))</f>
        <v>0</v>
      </c>
      <c r="M32" s="119">
        <f>IF($C$4="Neattiecināmās izmaksas",IF('11a+c+n'!$Q32="N",'11a+c+n'!M32,0))</f>
        <v>0</v>
      </c>
      <c r="N32" s="119">
        <f>IF($C$4="Neattiecināmās izmaksas",IF('11a+c+n'!$Q32="N",'11a+c+n'!N32,0))</f>
        <v>0</v>
      </c>
      <c r="O32" s="119">
        <f>IF($C$4="Neattiecināmās izmaksas",IF('11a+c+n'!$Q32="N",'11a+c+n'!O32,0))</f>
        <v>0</v>
      </c>
      <c r="P32" s="120">
        <f>IF($C$4="Neattiecināmās izmaksas",IF('11a+c+n'!$Q32="N",'11a+c+n'!P32,0))</f>
        <v>0</v>
      </c>
    </row>
    <row r="33" spans="1:16" x14ac:dyDescent="0.2">
      <c r="A33" s="51">
        <f>IF(P33=0,0,IF(COUNTBLANK(P33)=1,0,COUNTA($P$14:P33)))</f>
        <v>0</v>
      </c>
      <c r="B33" s="24">
        <f>IF($C$4="Neattiecināmās izmaksas",IF('11a+c+n'!$Q33="N",'11a+c+n'!B33,0))</f>
        <v>0</v>
      </c>
      <c r="C33" s="24">
        <f>IF($C$4="Neattiecināmās izmaksas",IF('11a+c+n'!$Q33="N",'11a+c+n'!C33,0))</f>
        <v>0</v>
      </c>
      <c r="D33" s="24">
        <f>IF($C$4="Neattiecināmās izmaksas",IF('11a+c+n'!$Q33="N",'11a+c+n'!D33,0))</f>
        <v>0</v>
      </c>
      <c r="E33" s="46"/>
      <c r="F33" s="65"/>
      <c r="G33" s="119"/>
      <c r="H33" s="119">
        <f>IF($C$4="Neattiecināmās izmaksas",IF('11a+c+n'!$Q33="N",'11a+c+n'!H33,0))</f>
        <v>0</v>
      </c>
      <c r="I33" s="119"/>
      <c r="J33" s="119"/>
      <c r="K33" s="120">
        <f>IF($C$4="Neattiecināmās izmaksas",IF('11a+c+n'!$Q33="N",'11a+c+n'!K33,0))</f>
        <v>0</v>
      </c>
      <c r="L33" s="82">
        <f>IF($C$4="Neattiecināmās izmaksas",IF('11a+c+n'!$Q33="N",'11a+c+n'!L33,0))</f>
        <v>0</v>
      </c>
      <c r="M33" s="119">
        <f>IF($C$4="Neattiecināmās izmaksas",IF('11a+c+n'!$Q33="N",'11a+c+n'!M33,0))</f>
        <v>0</v>
      </c>
      <c r="N33" s="119">
        <f>IF($C$4="Neattiecināmās izmaksas",IF('11a+c+n'!$Q33="N",'11a+c+n'!N33,0))</f>
        <v>0</v>
      </c>
      <c r="O33" s="119">
        <f>IF($C$4="Neattiecināmās izmaksas",IF('11a+c+n'!$Q33="N",'11a+c+n'!O33,0))</f>
        <v>0</v>
      </c>
      <c r="P33" s="120">
        <f>IF($C$4="Neattiecināmās izmaksas",IF('11a+c+n'!$Q33="N",'11a+c+n'!P33,0))</f>
        <v>0</v>
      </c>
    </row>
    <row r="34" spans="1:16" x14ac:dyDescent="0.2">
      <c r="A34" s="51">
        <f>IF(P34=0,0,IF(COUNTBLANK(P34)=1,0,COUNTA($P$14:P34)))</f>
        <v>0</v>
      </c>
      <c r="B34" s="24">
        <f>IF($C$4="Neattiecināmās izmaksas",IF('11a+c+n'!$Q34="N",'11a+c+n'!B34,0))</f>
        <v>0</v>
      </c>
      <c r="C34" s="24">
        <f>IF($C$4="Neattiecināmās izmaksas",IF('11a+c+n'!$Q34="N",'11a+c+n'!C34,0))</f>
        <v>0</v>
      </c>
      <c r="D34" s="24">
        <f>IF($C$4="Neattiecināmās izmaksas",IF('11a+c+n'!$Q34="N",'11a+c+n'!D34,0))</f>
        <v>0</v>
      </c>
      <c r="E34" s="46"/>
      <c r="F34" s="65"/>
      <c r="G34" s="119"/>
      <c r="H34" s="119">
        <f>IF($C$4="Neattiecināmās izmaksas",IF('11a+c+n'!$Q34="N",'11a+c+n'!H34,0))</f>
        <v>0</v>
      </c>
      <c r="I34" s="119"/>
      <c r="J34" s="119"/>
      <c r="K34" s="120">
        <f>IF($C$4="Neattiecināmās izmaksas",IF('11a+c+n'!$Q34="N",'11a+c+n'!K34,0))</f>
        <v>0</v>
      </c>
      <c r="L34" s="82">
        <f>IF($C$4="Neattiecināmās izmaksas",IF('11a+c+n'!$Q34="N",'11a+c+n'!L34,0))</f>
        <v>0</v>
      </c>
      <c r="M34" s="119">
        <f>IF($C$4="Neattiecināmās izmaksas",IF('11a+c+n'!$Q34="N",'11a+c+n'!M34,0))</f>
        <v>0</v>
      </c>
      <c r="N34" s="119">
        <f>IF($C$4="Neattiecināmās izmaksas",IF('11a+c+n'!$Q34="N",'11a+c+n'!N34,0))</f>
        <v>0</v>
      </c>
      <c r="O34" s="119">
        <f>IF($C$4="Neattiecināmās izmaksas",IF('11a+c+n'!$Q34="N",'11a+c+n'!O34,0))</f>
        <v>0</v>
      </c>
      <c r="P34" s="120">
        <f>IF($C$4="Neattiecināmās izmaksas",IF('11a+c+n'!$Q34="N",'11a+c+n'!P34,0))</f>
        <v>0</v>
      </c>
    </row>
    <row r="35" spans="1:16" x14ac:dyDescent="0.2">
      <c r="A35" s="51">
        <f>IF(P35=0,0,IF(COUNTBLANK(P35)=1,0,COUNTA($P$14:P35)))</f>
        <v>0</v>
      </c>
      <c r="B35" s="24">
        <f>IF($C$4="Neattiecināmās izmaksas",IF('11a+c+n'!$Q35="N",'11a+c+n'!B35,0))</f>
        <v>0</v>
      </c>
      <c r="C35" s="24">
        <f>IF($C$4="Neattiecināmās izmaksas",IF('11a+c+n'!$Q35="N",'11a+c+n'!C35,0))</f>
        <v>0</v>
      </c>
      <c r="D35" s="24">
        <f>IF($C$4="Neattiecināmās izmaksas",IF('11a+c+n'!$Q35="N",'11a+c+n'!D35,0))</f>
        <v>0</v>
      </c>
      <c r="E35" s="46"/>
      <c r="F35" s="65"/>
      <c r="G35" s="119"/>
      <c r="H35" s="119">
        <f>IF($C$4="Neattiecināmās izmaksas",IF('11a+c+n'!$Q35="N",'11a+c+n'!H35,0))</f>
        <v>0</v>
      </c>
      <c r="I35" s="119"/>
      <c r="J35" s="119"/>
      <c r="K35" s="120">
        <f>IF($C$4="Neattiecināmās izmaksas",IF('11a+c+n'!$Q35="N",'11a+c+n'!K35,0))</f>
        <v>0</v>
      </c>
      <c r="L35" s="82">
        <f>IF($C$4="Neattiecināmās izmaksas",IF('11a+c+n'!$Q35="N",'11a+c+n'!L35,0))</f>
        <v>0</v>
      </c>
      <c r="M35" s="119">
        <f>IF($C$4="Neattiecināmās izmaksas",IF('11a+c+n'!$Q35="N",'11a+c+n'!M35,0))</f>
        <v>0</v>
      </c>
      <c r="N35" s="119">
        <f>IF($C$4="Neattiecināmās izmaksas",IF('11a+c+n'!$Q35="N",'11a+c+n'!N35,0))</f>
        <v>0</v>
      </c>
      <c r="O35" s="119">
        <f>IF($C$4="Neattiecināmās izmaksas",IF('11a+c+n'!$Q35="N",'11a+c+n'!O35,0))</f>
        <v>0</v>
      </c>
      <c r="P35" s="120">
        <f>IF($C$4="Neattiecināmās izmaksas",IF('11a+c+n'!$Q35="N",'11a+c+n'!P35,0))</f>
        <v>0</v>
      </c>
    </row>
    <row r="36" spans="1:16" x14ac:dyDescent="0.2">
      <c r="A36" s="51">
        <f>IF(P36=0,0,IF(COUNTBLANK(P36)=1,0,COUNTA($P$14:P36)))</f>
        <v>0</v>
      </c>
      <c r="B36" s="24">
        <f>IF($C$4="Neattiecināmās izmaksas",IF('11a+c+n'!$Q36="N",'11a+c+n'!B36,0))</f>
        <v>0</v>
      </c>
      <c r="C36" s="24">
        <f>IF($C$4="Neattiecināmās izmaksas",IF('11a+c+n'!$Q36="N",'11a+c+n'!C36,0))</f>
        <v>0</v>
      </c>
      <c r="D36" s="24">
        <f>IF($C$4="Neattiecināmās izmaksas",IF('11a+c+n'!$Q36="N",'11a+c+n'!D36,0))</f>
        <v>0</v>
      </c>
      <c r="E36" s="46"/>
      <c r="F36" s="65"/>
      <c r="G36" s="119"/>
      <c r="H36" s="119">
        <f>IF($C$4="Neattiecināmās izmaksas",IF('11a+c+n'!$Q36="N",'11a+c+n'!H36,0))</f>
        <v>0</v>
      </c>
      <c r="I36" s="119"/>
      <c r="J36" s="119"/>
      <c r="K36" s="120">
        <f>IF($C$4="Neattiecināmās izmaksas",IF('11a+c+n'!$Q36="N",'11a+c+n'!K36,0))</f>
        <v>0</v>
      </c>
      <c r="L36" s="82">
        <f>IF($C$4="Neattiecināmās izmaksas",IF('11a+c+n'!$Q36="N",'11a+c+n'!L36,0))</f>
        <v>0</v>
      </c>
      <c r="M36" s="119">
        <f>IF($C$4="Neattiecināmās izmaksas",IF('11a+c+n'!$Q36="N",'11a+c+n'!M36,0))</f>
        <v>0</v>
      </c>
      <c r="N36" s="119">
        <f>IF($C$4="Neattiecināmās izmaksas",IF('11a+c+n'!$Q36="N",'11a+c+n'!N36,0))</f>
        <v>0</v>
      </c>
      <c r="O36" s="119">
        <f>IF($C$4="Neattiecināmās izmaksas",IF('11a+c+n'!$Q36="N",'11a+c+n'!O36,0))</f>
        <v>0</v>
      </c>
      <c r="P36" s="120">
        <f>IF($C$4="Neattiecināmās izmaksas",IF('11a+c+n'!$Q36="N",'11a+c+n'!P36,0))</f>
        <v>0</v>
      </c>
    </row>
    <row r="37" spans="1:16" x14ac:dyDescent="0.2">
      <c r="A37" s="51">
        <f>IF(P37=0,0,IF(COUNTBLANK(P37)=1,0,COUNTA($P$14:P37)))</f>
        <v>0</v>
      </c>
      <c r="B37" s="24">
        <f>IF($C$4="Neattiecināmās izmaksas",IF('11a+c+n'!$Q37="N",'11a+c+n'!B37,0))</f>
        <v>0</v>
      </c>
      <c r="C37" s="24">
        <f>IF($C$4="Neattiecināmās izmaksas",IF('11a+c+n'!$Q37="N",'11a+c+n'!C37,0))</f>
        <v>0</v>
      </c>
      <c r="D37" s="24">
        <f>IF($C$4="Neattiecināmās izmaksas",IF('11a+c+n'!$Q37="N",'11a+c+n'!D37,0))</f>
        <v>0</v>
      </c>
      <c r="E37" s="46"/>
      <c r="F37" s="65"/>
      <c r="G37" s="119"/>
      <c r="H37" s="119">
        <f>IF($C$4="Neattiecināmās izmaksas",IF('11a+c+n'!$Q37="N",'11a+c+n'!H37,0))</f>
        <v>0</v>
      </c>
      <c r="I37" s="119"/>
      <c r="J37" s="119"/>
      <c r="K37" s="120">
        <f>IF($C$4="Neattiecināmās izmaksas",IF('11a+c+n'!$Q37="N",'11a+c+n'!K37,0))</f>
        <v>0</v>
      </c>
      <c r="L37" s="82">
        <f>IF($C$4="Neattiecināmās izmaksas",IF('11a+c+n'!$Q37="N",'11a+c+n'!L37,0))</f>
        <v>0</v>
      </c>
      <c r="M37" s="119">
        <f>IF($C$4="Neattiecināmās izmaksas",IF('11a+c+n'!$Q37="N",'11a+c+n'!M37,0))</f>
        <v>0</v>
      </c>
      <c r="N37" s="119">
        <f>IF($C$4="Neattiecināmās izmaksas",IF('11a+c+n'!$Q37="N",'11a+c+n'!N37,0))</f>
        <v>0</v>
      </c>
      <c r="O37" s="119">
        <f>IF($C$4="Neattiecināmās izmaksas",IF('11a+c+n'!$Q37="N",'11a+c+n'!O37,0))</f>
        <v>0</v>
      </c>
      <c r="P37" s="120">
        <f>IF($C$4="Neattiecināmās izmaksas",IF('11a+c+n'!$Q37="N",'11a+c+n'!P37,0))</f>
        <v>0</v>
      </c>
    </row>
    <row r="38" spans="1:16" x14ac:dyDescent="0.2">
      <c r="A38" s="51">
        <f>IF(P38=0,0,IF(COUNTBLANK(P38)=1,0,COUNTA($P$14:P38)))</f>
        <v>0</v>
      </c>
      <c r="B38" s="24">
        <f>IF($C$4="Neattiecināmās izmaksas",IF('11a+c+n'!$Q38="N",'11a+c+n'!B38,0))</f>
        <v>0</v>
      </c>
      <c r="C38" s="24">
        <f>IF($C$4="Neattiecināmās izmaksas",IF('11a+c+n'!$Q38="N",'11a+c+n'!C38,0))</f>
        <v>0</v>
      </c>
      <c r="D38" s="24">
        <f>IF($C$4="Neattiecināmās izmaksas",IF('11a+c+n'!$Q38="N",'11a+c+n'!D38,0))</f>
        <v>0</v>
      </c>
      <c r="E38" s="46"/>
      <c r="F38" s="65"/>
      <c r="G38" s="119"/>
      <c r="H38" s="119">
        <f>IF($C$4="Neattiecināmās izmaksas",IF('11a+c+n'!$Q38="N",'11a+c+n'!H38,0))</f>
        <v>0</v>
      </c>
      <c r="I38" s="119"/>
      <c r="J38" s="119"/>
      <c r="K38" s="120">
        <f>IF($C$4="Neattiecināmās izmaksas",IF('11a+c+n'!$Q38="N",'11a+c+n'!K38,0))</f>
        <v>0</v>
      </c>
      <c r="L38" s="82">
        <f>IF($C$4="Neattiecināmās izmaksas",IF('11a+c+n'!$Q38="N",'11a+c+n'!L38,0))</f>
        <v>0</v>
      </c>
      <c r="M38" s="119">
        <f>IF($C$4="Neattiecināmās izmaksas",IF('11a+c+n'!$Q38="N",'11a+c+n'!M38,0))</f>
        <v>0</v>
      </c>
      <c r="N38" s="119">
        <f>IF($C$4="Neattiecināmās izmaksas",IF('11a+c+n'!$Q38="N",'11a+c+n'!N38,0))</f>
        <v>0</v>
      </c>
      <c r="O38" s="119">
        <f>IF($C$4="Neattiecināmās izmaksas",IF('11a+c+n'!$Q38="N",'11a+c+n'!O38,0))</f>
        <v>0</v>
      </c>
      <c r="P38" s="120">
        <f>IF($C$4="Neattiecināmās izmaksas",IF('11a+c+n'!$Q38="N",'11a+c+n'!P38,0))</f>
        <v>0</v>
      </c>
    </row>
    <row r="39" spans="1:16" x14ac:dyDescent="0.2">
      <c r="A39" s="51">
        <f>IF(P39=0,0,IF(COUNTBLANK(P39)=1,0,COUNTA($P$14:P39)))</f>
        <v>0</v>
      </c>
      <c r="B39" s="24">
        <f>IF($C$4="Neattiecināmās izmaksas",IF('11a+c+n'!$Q39="N",'11a+c+n'!B39,0))</f>
        <v>0</v>
      </c>
      <c r="C39" s="24">
        <f>IF($C$4="Neattiecināmās izmaksas",IF('11a+c+n'!$Q39="N",'11a+c+n'!C39,0))</f>
        <v>0</v>
      </c>
      <c r="D39" s="24">
        <f>IF($C$4="Neattiecināmās izmaksas",IF('11a+c+n'!$Q39="N",'11a+c+n'!D39,0))</f>
        <v>0</v>
      </c>
      <c r="E39" s="46"/>
      <c r="F39" s="65"/>
      <c r="G39" s="119"/>
      <c r="H39" s="119">
        <f>IF($C$4="Neattiecināmās izmaksas",IF('11a+c+n'!$Q39="N",'11a+c+n'!H39,0))</f>
        <v>0</v>
      </c>
      <c r="I39" s="119"/>
      <c r="J39" s="119"/>
      <c r="K39" s="120">
        <f>IF($C$4="Neattiecināmās izmaksas",IF('11a+c+n'!$Q39="N",'11a+c+n'!K39,0))</f>
        <v>0</v>
      </c>
      <c r="L39" s="82">
        <f>IF($C$4="Neattiecināmās izmaksas",IF('11a+c+n'!$Q39="N",'11a+c+n'!L39,0))</f>
        <v>0</v>
      </c>
      <c r="M39" s="119">
        <f>IF($C$4="Neattiecināmās izmaksas",IF('11a+c+n'!$Q39="N",'11a+c+n'!M39,0))</f>
        <v>0</v>
      </c>
      <c r="N39" s="119">
        <f>IF($C$4="Neattiecināmās izmaksas",IF('11a+c+n'!$Q39="N",'11a+c+n'!N39,0))</f>
        <v>0</v>
      </c>
      <c r="O39" s="119">
        <f>IF($C$4="Neattiecināmās izmaksas",IF('11a+c+n'!$Q39="N",'11a+c+n'!O39,0))</f>
        <v>0</v>
      </c>
      <c r="P39" s="120">
        <f>IF($C$4="Neattiecināmās izmaksas",IF('11a+c+n'!$Q39="N",'11a+c+n'!P39,0))</f>
        <v>0</v>
      </c>
    </row>
    <row r="40" spans="1:16" x14ac:dyDescent="0.2">
      <c r="A40" s="51">
        <f>IF(P40=0,0,IF(COUNTBLANK(P40)=1,0,COUNTA($P$14:P40)))</f>
        <v>0</v>
      </c>
      <c r="B40" s="24">
        <f>IF($C$4="Neattiecināmās izmaksas",IF('11a+c+n'!$Q40="N",'11a+c+n'!B40,0))</f>
        <v>0</v>
      </c>
      <c r="C40" s="24">
        <f>IF($C$4="Neattiecināmās izmaksas",IF('11a+c+n'!$Q40="N",'11a+c+n'!C40,0))</f>
        <v>0</v>
      </c>
      <c r="D40" s="24">
        <f>IF($C$4="Neattiecināmās izmaksas",IF('11a+c+n'!$Q40="N",'11a+c+n'!D40,0))</f>
        <v>0</v>
      </c>
      <c r="E40" s="46"/>
      <c r="F40" s="65"/>
      <c r="G40" s="119"/>
      <c r="H40" s="119">
        <f>IF($C$4="Neattiecināmās izmaksas",IF('11a+c+n'!$Q40="N",'11a+c+n'!H40,0))</f>
        <v>0</v>
      </c>
      <c r="I40" s="119"/>
      <c r="J40" s="119"/>
      <c r="K40" s="120">
        <f>IF($C$4="Neattiecināmās izmaksas",IF('11a+c+n'!$Q40="N",'11a+c+n'!K40,0))</f>
        <v>0</v>
      </c>
      <c r="L40" s="82">
        <f>IF($C$4="Neattiecināmās izmaksas",IF('11a+c+n'!$Q40="N",'11a+c+n'!L40,0))</f>
        <v>0</v>
      </c>
      <c r="M40" s="119">
        <f>IF($C$4="Neattiecināmās izmaksas",IF('11a+c+n'!$Q40="N",'11a+c+n'!M40,0))</f>
        <v>0</v>
      </c>
      <c r="N40" s="119">
        <f>IF($C$4="Neattiecināmās izmaksas",IF('11a+c+n'!$Q40="N",'11a+c+n'!N40,0))</f>
        <v>0</v>
      </c>
      <c r="O40" s="119">
        <f>IF($C$4="Neattiecināmās izmaksas",IF('11a+c+n'!$Q40="N",'11a+c+n'!O40,0))</f>
        <v>0</v>
      </c>
      <c r="P40" s="120">
        <f>IF($C$4="Neattiecināmās izmaksas",IF('11a+c+n'!$Q40="N",'11a+c+n'!P40,0))</f>
        <v>0</v>
      </c>
    </row>
    <row r="41" spans="1:16" x14ac:dyDescent="0.2">
      <c r="A41" s="51">
        <f>IF(P41=0,0,IF(COUNTBLANK(P41)=1,0,COUNTA($P$14:P41)))</f>
        <v>0</v>
      </c>
      <c r="B41" s="24">
        <f>IF($C$4="Neattiecināmās izmaksas",IF('11a+c+n'!$Q41="N",'11a+c+n'!B41,0))</f>
        <v>0</v>
      </c>
      <c r="C41" s="24">
        <f>IF($C$4="Neattiecināmās izmaksas",IF('11a+c+n'!$Q41="N",'11a+c+n'!C41,0))</f>
        <v>0</v>
      </c>
      <c r="D41" s="24">
        <f>IF($C$4="Neattiecināmās izmaksas",IF('11a+c+n'!$Q41="N",'11a+c+n'!D41,0))</f>
        <v>0</v>
      </c>
      <c r="E41" s="46"/>
      <c r="F41" s="65"/>
      <c r="G41" s="119"/>
      <c r="H41" s="119">
        <f>IF($C$4="Neattiecināmās izmaksas",IF('11a+c+n'!$Q41="N",'11a+c+n'!H41,0))</f>
        <v>0</v>
      </c>
      <c r="I41" s="119"/>
      <c r="J41" s="119"/>
      <c r="K41" s="120">
        <f>IF($C$4="Neattiecināmās izmaksas",IF('11a+c+n'!$Q41="N",'11a+c+n'!K41,0))</f>
        <v>0</v>
      </c>
      <c r="L41" s="82">
        <f>IF($C$4="Neattiecināmās izmaksas",IF('11a+c+n'!$Q41="N",'11a+c+n'!L41,0))</f>
        <v>0</v>
      </c>
      <c r="M41" s="119">
        <f>IF($C$4="Neattiecināmās izmaksas",IF('11a+c+n'!$Q41="N",'11a+c+n'!M41,0))</f>
        <v>0</v>
      </c>
      <c r="N41" s="119">
        <f>IF($C$4="Neattiecināmās izmaksas",IF('11a+c+n'!$Q41="N",'11a+c+n'!N41,0))</f>
        <v>0</v>
      </c>
      <c r="O41" s="119">
        <f>IF($C$4="Neattiecināmās izmaksas",IF('11a+c+n'!$Q41="N",'11a+c+n'!O41,0))</f>
        <v>0</v>
      </c>
      <c r="P41" s="120">
        <f>IF($C$4="Neattiecināmās izmaksas",IF('11a+c+n'!$Q41="N",'11a+c+n'!P41,0))</f>
        <v>0</v>
      </c>
    </row>
    <row r="42" spans="1:16" x14ac:dyDescent="0.2">
      <c r="A42" s="51">
        <f>IF(P42=0,0,IF(COUNTBLANK(P42)=1,0,COUNTA($P$14:P42)))</f>
        <v>0</v>
      </c>
      <c r="B42" s="24">
        <f>IF($C$4="Neattiecināmās izmaksas",IF('11a+c+n'!$Q42="N",'11a+c+n'!B42,0))</f>
        <v>0</v>
      </c>
      <c r="C42" s="24">
        <f>IF($C$4="Neattiecināmās izmaksas",IF('11a+c+n'!$Q42="N",'11a+c+n'!C42,0))</f>
        <v>0</v>
      </c>
      <c r="D42" s="24">
        <f>IF($C$4="Neattiecināmās izmaksas",IF('11a+c+n'!$Q42="N",'11a+c+n'!D42,0))</f>
        <v>0</v>
      </c>
      <c r="E42" s="46"/>
      <c r="F42" s="65"/>
      <c r="G42" s="119"/>
      <c r="H42" s="119">
        <f>IF($C$4="Neattiecināmās izmaksas",IF('11a+c+n'!$Q42="N",'11a+c+n'!H42,0))</f>
        <v>0</v>
      </c>
      <c r="I42" s="119"/>
      <c r="J42" s="119"/>
      <c r="K42" s="120">
        <f>IF($C$4="Neattiecināmās izmaksas",IF('11a+c+n'!$Q42="N",'11a+c+n'!K42,0))</f>
        <v>0</v>
      </c>
      <c r="L42" s="82">
        <f>IF($C$4="Neattiecināmās izmaksas",IF('11a+c+n'!$Q42="N",'11a+c+n'!L42,0))</f>
        <v>0</v>
      </c>
      <c r="M42" s="119">
        <f>IF($C$4="Neattiecināmās izmaksas",IF('11a+c+n'!$Q42="N",'11a+c+n'!M42,0))</f>
        <v>0</v>
      </c>
      <c r="N42" s="119">
        <f>IF($C$4="Neattiecināmās izmaksas",IF('11a+c+n'!$Q42="N",'11a+c+n'!N42,0))</f>
        <v>0</v>
      </c>
      <c r="O42" s="119">
        <f>IF($C$4="Neattiecināmās izmaksas",IF('11a+c+n'!$Q42="N",'11a+c+n'!O42,0))</f>
        <v>0</v>
      </c>
      <c r="P42" s="120">
        <f>IF($C$4="Neattiecināmās izmaksas",IF('11a+c+n'!$Q42="N",'11a+c+n'!P42,0))</f>
        <v>0</v>
      </c>
    </row>
    <row r="43" spans="1:16" x14ac:dyDescent="0.2">
      <c r="A43" s="51">
        <f>IF(P43=0,0,IF(COUNTBLANK(P43)=1,0,COUNTA($P$14:P43)))</f>
        <v>0</v>
      </c>
      <c r="B43" s="24">
        <f>IF($C$4="Neattiecināmās izmaksas",IF('11a+c+n'!$Q43="N",'11a+c+n'!B43,0))</f>
        <v>0</v>
      </c>
      <c r="C43" s="24">
        <f>IF($C$4="Neattiecināmās izmaksas",IF('11a+c+n'!$Q43="N",'11a+c+n'!C43,0))</f>
        <v>0</v>
      </c>
      <c r="D43" s="24">
        <f>IF($C$4="Neattiecināmās izmaksas",IF('11a+c+n'!$Q43="N",'11a+c+n'!D43,0))</f>
        <v>0</v>
      </c>
      <c r="E43" s="46"/>
      <c r="F43" s="65"/>
      <c r="G43" s="119"/>
      <c r="H43" s="119">
        <f>IF($C$4="Neattiecināmās izmaksas",IF('11a+c+n'!$Q43="N",'11a+c+n'!H43,0))</f>
        <v>0</v>
      </c>
      <c r="I43" s="119"/>
      <c r="J43" s="119"/>
      <c r="K43" s="120">
        <f>IF($C$4="Neattiecināmās izmaksas",IF('11a+c+n'!$Q43="N",'11a+c+n'!K43,0))</f>
        <v>0</v>
      </c>
      <c r="L43" s="82">
        <f>IF($C$4="Neattiecināmās izmaksas",IF('11a+c+n'!$Q43="N",'11a+c+n'!L43,0))</f>
        <v>0</v>
      </c>
      <c r="M43" s="119">
        <f>IF($C$4="Neattiecināmās izmaksas",IF('11a+c+n'!$Q43="N",'11a+c+n'!M43,0))</f>
        <v>0</v>
      </c>
      <c r="N43" s="119">
        <f>IF($C$4="Neattiecināmās izmaksas",IF('11a+c+n'!$Q43="N",'11a+c+n'!N43,0))</f>
        <v>0</v>
      </c>
      <c r="O43" s="119">
        <f>IF($C$4="Neattiecināmās izmaksas",IF('11a+c+n'!$Q43="N",'11a+c+n'!O43,0))</f>
        <v>0</v>
      </c>
      <c r="P43" s="120">
        <f>IF($C$4="Neattiecināmās izmaksas",IF('11a+c+n'!$Q43="N",'11a+c+n'!P43,0))</f>
        <v>0</v>
      </c>
    </row>
    <row r="44" spans="1:16" x14ac:dyDescent="0.2">
      <c r="A44" s="51">
        <f>IF(P44=0,0,IF(COUNTBLANK(P44)=1,0,COUNTA($P$14:P44)))</f>
        <v>0</v>
      </c>
      <c r="B44" s="24">
        <f>IF($C$4="Neattiecināmās izmaksas",IF('11a+c+n'!$Q44="N",'11a+c+n'!B44,0))</f>
        <v>0</v>
      </c>
      <c r="C44" s="24">
        <f>IF($C$4="Neattiecināmās izmaksas",IF('11a+c+n'!$Q44="N",'11a+c+n'!C44,0))</f>
        <v>0</v>
      </c>
      <c r="D44" s="24">
        <f>IF($C$4="Neattiecināmās izmaksas",IF('11a+c+n'!$Q44="N",'11a+c+n'!D44,0))</f>
        <v>0</v>
      </c>
      <c r="E44" s="46"/>
      <c r="F44" s="65"/>
      <c r="G44" s="119"/>
      <c r="H44" s="119">
        <f>IF($C$4="Neattiecināmās izmaksas",IF('11a+c+n'!$Q44="N",'11a+c+n'!H44,0))</f>
        <v>0</v>
      </c>
      <c r="I44" s="119"/>
      <c r="J44" s="119"/>
      <c r="K44" s="120">
        <f>IF($C$4="Neattiecināmās izmaksas",IF('11a+c+n'!$Q44="N",'11a+c+n'!K44,0))</f>
        <v>0</v>
      </c>
      <c r="L44" s="82">
        <f>IF($C$4="Neattiecināmās izmaksas",IF('11a+c+n'!$Q44="N",'11a+c+n'!L44,0))</f>
        <v>0</v>
      </c>
      <c r="M44" s="119">
        <f>IF($C$4="Neattiecināmās izmaksas",IF('11a+c+n'!$Q44="N",'11a+c+n'!M44,0))</f>
        <v>0</v>
      </c>
      <c r="N44" s="119">
        <f>IF($C$4="Neattiecināmās izmaksas",IF('11a+c+n'!$Q44="N",'11a+c+n'!N44,0))</f>
        <v>0</v>
      </c>
      <c r="O44" s="119">
        <f>IF($C$4="Neattiecināmās izmaksas",IF('11a+c+n'!$Q44="N",'11a+c+n'!O44,0))</f>
        <v>0</v>
      </c>
      <c r="P44" s="120">
        <f>IF($C$4="Neattiecināmās izmaksas",IF('11a+c+n'!$Q44="N",'11a+c+n'!P44,0))</f>
        <v>0</v>
      </c>
    </row>
    <row r="45" spans="1:16" x14ac:dyDescent="0.2">
      <c r="A45" s="51">
        <f>IF(P45=0,0,IF(COUNTBLANK(P45)=1,0,COUNTA($P$14:P45)))</f>
        <v>0</v>
      </c>
      <c r="B45" s="24">
        <f>IF($C$4="Neattiecināmās izmaksas",IF('11a+c+n'!$Q45="N",'11a+c+n'!B45,0))</f>
        <v>0</v>
      </c>
      <c r="C45" s="24">
        <f>IF($C$4="Neattiecināmās izmaksas",IF('11a+c+n'!$Q45="N",'11a+c+n'!C45,0))</f>
        <v>0</v>
      </c>
      <c r="D45" s="24">
        <f>IF($C$4="Neattiecināmās izmaksas",IF('11a+c+n'!$Q45="N",'11a+c+n'!D45,0))</f>
        <v>0</v>
      </c>
      <c r="E45" s="46"/>
      <c r="F45" s="65"/>
      <c r="G45" s="119"/>
      <c r="H45" s="119">
        <f>IF($C$4="Neattiecināmās izmaksas",IF('11a+c+n'!$Q45="N",'11a+c+n'!H45,0))</f>
        <v>0</v>
      </c>
      <c r="I45" s="119"/>
      <c r="J45" s="119"/>
      <c r="K45" s="120">
        <f>IF($C$4="Neattiecināmās izmaksas",IF('11a+c+n'!$Q45="N",'11a+c+n'!K45,0))</f>
        <v>0</v>
      </c>
      <c r="L45" s="82">
        <f>IF($C$4="Neattiecināmās izmaksas",IF('11a+c+n'!$Q45="N",'11a+c+n'!L45,0))</f>
        <v>0</v>
      </c>
      <c r="M45" s="119">
        <f>IF($C$4="Neattiecināmās izmaksas",IF('11a+c+n'!$Q45="N",'11a+c+n'!M45,0))</f>
        <v>0</v>
      </c>
      <c r="N45" s="119">
        <f>IF($C$4="Neattiecināmās izmaksas",IF('11a+c+n'!$Q45="N",'11a+c+n'!N45,0))</f>
        <v>0</v>
      </c>
      <c r="O45" s="119">
        <f>IF($C$4="Neattiecināmās izmaksas",IF('11a+c+n'!$Q45="N",'11a+c+n'!O45,0))</f>
        <v>0</v>
      </c>
      <c r="P45" s="120">
        <f>IF($C$4="Neattiecināmās izmaksas",IF('11a+c+n'!$Q45="N",'11a+c+n'!P45,0))</f>
        <v>0</v>
      </c>
    </row>
    <row r="46" spans="1:16" x14ac:dyDescent="0.2">
      <c r="A46" s="51">
        <f>IF(P46=0,0,IF(COUNTBLANK(P46)=1,0,COUNTA($P$14:P46)))</f>
        <v>0</v>
      </c>
      <c r="B46" s="24">
        <f>IF($C$4="Neattiecināmās izmaksas",IF('11a+c+n'!$Q46="N",'11a+c+n'!B46,0))</f>
        <v>0</v>
      </c>
      <c r="C46" s="24">
        <f>IF($C$4="Neattiecināmās izmaksas",IF('11a+c+n'!$Q46="N",'11a+c+n'!C46,0))</f>
        <v>0</v>
      </c>
      <c r="D46" s="24">
        <f>IF($C$4="Neattiecināmās izmaksas",IF('11a+c+n'!$Q46="N",'11a+c+n'!D46,0))</f>
        <v>0</v>
      </c>
      <c r="E46" s="46"/>
      <c r="F46" s="65"/>
      <c r="G46" s="119"/>
      <c r="H46" s="119">
        <f>IF($C$4="Neattiecināmās izmaksas",IF('11a+c+n'!$Q46="N",'11a+c+n'!H46,0))</f>
        <v>0</v>
      </c>
      <c r="I46" s="119"/>
      <c r="J46" s="119"/>
      <c r="K46" s="120">
        <f>IF($C$4="Neattiecināmās izmaksas",IF('11a+c+n'!$Q46="N",'11a+c+n'!K46,0))</f>
        <v>0</v>
      </c>
      <c r="L46" s="82">
        <f>IF($C$4="Neattiecināmās izmaksas",IF('11a+c+n'!$Q46="N",'11a+c+n'!L46,0))</f>
        <v>0</v>
      </c>
      <c r="M46" s="119">
        <f>IF($C$4="Neattiecināmās izmaksas",IF('11a+c+n'!$Q46="N",'11a+c+n'!M46,0))</f>
        <v>0</v>
      </c>
      <c r="N46" s="119">
        <f>IF($C$4="Neattiecināmās izmaksas",IF('11a+c+n'!$Q46="N",'11a+c+n'!N46,0))</f>
        <v>0</v>
      </c>
      <c r="O46" s="119">
        <f>IF($C$4="Neattiecināmās izmaksas",IF('11a+c+n'!$Q46="N",'11a+c+n'!O46,0))</f>
        <v>0</v>
      </c>
      <c r="P46" s="120">
        <f>IF($C$4="Neattiecināmās izmaksas",IF('11a+c+n'!$Q46="N",'11a+c+n'!P46,0))</f>
        <v>0</v>
      </c>
    </row>
    <row r="47" spans="1:16" x14ac:dyDescent="0.2">
      <c r="A47" s="51">
        <f>IF(P47=0,0,IF(COUNTBLANK(P47)=1,0,COUNTA($P$14:P47)))</f>
        <v>0</v>
      </c>
      <c r="B47" s="24">
        <f>IF($C$4="Neattiecināmās izmaksas",IF('11a+c+n'!$Q47="N",'11a+c+n'!B47,0))</f>
        <v>0</v>
      </c>
      <c r="C47" s="24">
        <f>IF($C$4="Neattiecināmās izmaksas",IF('11a+c+n'!$Q47="N",'11a+c+n'!C47,0))</f>
        <v>0</v>
      </c>
      <c r="D47" s="24">
        <f>IF($C$4="Neattiecināmās izmaksas",IF('11a+c+n'!$Q47="N",'11a+c+n'!D47,0))</f>
        <v>0</v>
      </c>
      <c r="E47" s="46"/>
      <c r="F47" s="65"/>
      <c r="G47" s="119"/>
      <c r="H47" s="119">
        <f>IF($C$4="Neattiecināmās izmaksas",IF('11a+c+n'!$Q47="N",'11a+c+n'!H47,0))</f>
        <v>0</v>
      </c>
      <c r="I47" s="119"/>
      <c r="J47" s="119"/>
      <c r="K47" s="120">
        <f>IF($C$4="Neattiecināmās izmaksas",IF('11a+c+n'!$Q47="N",'11a+c+n'!K47,0))</f>
        <v>0</v>
      </c>
      <c r="L47" s="82">
        <f>IF($C$4="Neattiecināmās izmaksas",IF('11a+c+n'!$Q47="N",'11a+c+n'!L47,0))</f>
        <v>0</v>
      </c>
      <c r="M47" s="119">
        <f>IF($C$4="Neattiecināmās izmaksas",IF('11a+c+n'!$Q47="N",'11a+c+n'!M47,0))</f>
        <v>0</v>
      </c>
      <c r="N47" s="119">
        <f>IF($C$4="Neattiecināmās izmaksas",IF('11a+c+n'!$Q47="N",'11a+c+n'!N47,0))</f>
        <v>0</v>
      </c>
      <c r="O47" s="119">
        <f>IF($C$4="Neattiecināmās izmaksas",IF('11a+c+n'!$Q47="N",'11a+c+n'!O47,0))</f>
        <v>0</v>
      </c>
      <c r="P47" s="120">
        <f>IF($C$4="Neattiecināmās izmaksas",IF('11a+c+n'!$Q47="N",'11a+c+n'!P47,0))</f>
        <v>0</v>
      </c>
    </row>
    <row r="48" spans="1:16" x14ac:dyDescent="0.2">
      <c r="A48" s="51">
        <f>IF(P48=0,0,IF(COUNTBLANK(P48)=1,0,COUNTA($P$14:P48)))</f>
        <v>0</v>
      </c>
      <c r="B48" s="24">
        <f>IF($C$4="Neattiecināmās izmaksas",IF('11a+c+n'!$Q48="N",'11a+c+n'!B48,0))</f>
        <v>0</v>
      </c>
      <c r="C48" s="24">
        <f>IF($C$4="Neattiecināmās izmaksas",IF('11a+c+n'!$Q48="N",'11a+c+n'!C48,0))</f>
        <v>0</v>
      </c>
      <c r="D48" s="24">
        <f>IF($C$4="Neattiecināmās izmaksas",IF('11a+c+n'!$Q48="N",'11a+c+n'!D48,0))</f>
        <v>0</v>
      </c>
      <c r="E48" s="46"/>
      <c r="F48" s="65"/>
      <c r="G48" s="119"/>
      <c r="H48" s="119">
        <f>IF($C$4="Neattiecināmās izmaksas",IF('11a+c+n'!$Q48="N",'11a+c+n'!H48,0))</f>
        <v>0</v>
      </c>
      <c r="I48" s="119"/>
      <c r="J48" s="119"/>
      <c r="K48" s="120">
        <f>IF($C$4="Neattiecināmās izmaksas",IF('11a+c+n'!$Q48="N",'11a+c+n'!K48,0))</f>
        <v>0</v>
      </c>
      <c r="L48" s="82">
        <f>IF($C$4="Neattiecināmās izmaksas",IF('11a+c+n'!$Q48="N",'11a+c+n'!L48,0))</f>
        <v>0</v>
      </c>
      <c r="M48" s="119">
        <f>IF($C$4="Neattiecināmās izmaksas",IF('11a+c+n'!$Q48="N",'11a+c+n'!M48,0))</f>
        <v>0</v>
      </c>
      <c r="N48" s="119">
        <f>IF($C$4="Neattiecināmās izmaksas",IF('11a+c+n'!$Q48="N",'11a+c+n'!N48,0))</f>
        <v>0</v>
      </c>
      <c r="O48" s="119">
        <f>IF($C$4="Neattiecināmās izmaksas",IF('11a+c+n'!$Q48="N",'11a+c+n'!O48,0))</f>
        <v>0</v>
      </c>
      <c r="P48" s="120">
        <f>IF($C$4="Neattiecināmās izmaksas",IF('11a+c+n'!$Q48="N",'11a+c+n'!P48,0))</f>
        <v>0</v>
      </c>
    </row>
    <row r="49" spans="1:16" x14ac:dyDescent="0.2">
      <c r="A49" s="51">
        <f>IF(P49=0,0,IF(COUNTBLANK(P49)=1,0,COUNTA($P$14:P49)))</f>
        <v>0</v>
      </c>
      <c r="B49" s="24">
        <f>IF($C$4="Neattiecināmās izmaksas",IF('11a+c+n'!$Q49="N",'11a+c+n'!B49,0))</f>
        <v>0</v>
      </c>
      <c r="C49" s="24">
        <f>IF($C$4="Neattiecināmās izmaksas",IF('11a+c+n'!$Q49="N",'11a+c+n'!C49,0))</f>
        <v>0</v>
      </c>
      <c r="D49" s="24">
        <f>IF($C$4="Neattiecināmās izmaksas",IF('11a+c+n'!$Q49="N",'11a+c+n'!D49,0))</f>
        <v>0</v>
      </c>
      <c r="E49" s="46"/>
      <c r="F49" s="65"/>
      <c r="G49" s="119"/>
      <c r="H49" s="119">
        <f>IF($C$4="Neattiecināmās izmaksas",IF('11a+c+n'!$Q49="N",'11a+c+n'!H49,0))</f>
        <v>0</v>
      </c>
      <c r="I49" s="119"/>
      <c r="J49" s="119"/>
      <c r="K49" s="120">
        <f>IF($C$4="Neattiecināmās izmaksas",IF('11a+c+n'!$Q49="N",'11a+c+n'!K49,0))</f>
        <v>0</v>
      </c>
      <c r="L49" s="82">
        <f>IF($C$4="Neattiecināmās izmaksas",IF('11a+c+n'!$Q49="N",'11a+c+n'!L49,0))</f>
        <v>0</v>
      </c>
      <c r="M49" s="119">
        <f>IF($C$4="Neattiecināmās izmaksas",IF('11a+c+n'!$Q49="N",'11a+c+n'!M49,0))</f>
        <v>0</v>
      </c>
      <c r="N49" s="119">
        <f>IF($C$4="Neattiecināmās izmaksas",IF('11a+c+n'!$Q49="N",'11a+c+n'!N49,0))</f>
        <v>0</v>
      </c>
      <c r="O49" s="119">
        <f>IF($C$4="Neattiecināmās izmaksas",IF('11a+c+n'!$Q49="N",'11a+c+n'!O49,0))</f>
        <v>0</v>
      </c>
      <c r="P49" s="120">
        <f>IF($C$4="Neattiecināmās izmaksas",IF('11a+c+n'!$Q49="N",'11a+c+n'!P49,0))</f>
        <v>0</v>
      </c>
    </row>
    <row r="50" spans="1:16" x14ac:dyDescent="0.2">
      <c r="A50" s="51">
        <f>IF(P50=0,0,IF(COUNTBLANK(P50)=1,0,COUNTA($P$14:P50)))</f>
        <v>0</v>
      </c>
      <c r="B50" s="24">
        <f>IF($C$4="Neattiecināmās izmaksas",IF('11a+c+n'!$Q50="N",'11a+c+n'!B50,0))</f>
        <v>0</v>
      </c>
      <c r="C50" s="24">
        <f>IF($C$4="Neattiecināmās izmaksas",IF('11a+c+n'!$Q50="N",'11a+c+n'!C50,0))</f>
        <v>0</v>
      </c>
      <c r="D50" s="24">
        <f>IF($C$4="Neattiecināmās izmaksas",IF('11a+c+n'!$Q50="N",'11a+c+n'!D50,0))</f>
        <v>0</v>
      </c>
      <c r="E50" s="46"/>
      <c r="F50" s="65"/>
      <c r="G50" s="119"/>
      <c r="H50" s="119">
        <f>IF($C$4="Neattiecināmās izmaksas",IF('11a+c+n'!$Q50="N",'11a+c+n'!H50,0))</f>
        <v>0</v>
      </c>
      <c r="I50" s="119"/>
      <c r="J50" s="119"/>
      <c r="K50" s="120">
        <f>IF($C$4="Neattiecināmās izmaksas",IF('11a+c+n'!$Q50="N",'11a+c+n'!K50,0))</f>
        <v>0</v>
      </c>
      <c r="L50" s="82">
        <f>IF($C$4="Neattiecināmās izmaksas",IF('11a+c+n'!$Q50="N",'11a+c+n'!L50,0))</f>
        <v>0</v>
      </c>
      <c r="M50" s="119">
        <f>IF($C$4="Neattiecināmās izmaksas",IF('11a+c+n'!$Q50="N",'11a+c+n'!M50,0))</f>
        <v>0</v>
      </c>
      <c r="N50" s="119">
        <f>IF($C$4="Neattiecināmās izmaksas",IF('11a+c+n'!$Q50="N",'11a+c+n'!N50,0))</f>
        <v>0</v>
      </c>
      <c r="O50" s="119">
        <f>IF($C$4="Neattiecināmās izmaksas",IF('11a+c+n'!$Q50="N",'11a+c+n'!O50,0))</f>
        <v>0</v>
      </c>
      <c r="P50" s="120">
        <f>IF($C$4="Neattiecināmās izmaksas",IF('11a+c+n'!$Q50="N",'11a+c+n'!P50,0))</f>
        <v>0</v>
      </c>
    </row>
    <row r="51" spans="1:16" x14ac:dyDescent="0.2">
      <c r="A51" s="51">
        <f>IF(P51=0,0,IF(COUNTBLANK(P51)=1,0,COUNTA($P$14:P51)))</f>
        <v>0</v>
      </c>
      <c r="B51" s="24">
        <f>IF($C$4="Neattiecināmās izmaksas",IF('11a+c+n'!$Q51="N",'11a+c+n'!B51,0))</f>
        <v>0</v>
      </c>
      <c r="C51" s="24">
        <f>IF($C$4="Neattiecināmās izmaksas",IF('11a+c+n'!$Q51="N",'11a+c+n'!C51,0))</f>
        <v>0</v>
      </c>
      <c r="D51" s="24">
        <f>IF($C$4="Neattiecināmās izmaksas",IF('11a+c+n'!$Q51="N",'11a+c+n'!D51,0))</f>
        <v>0</v>
      </c>
      <c r="E51" s="46"/>
      <c r="F51" s="65"/>
      <c r="G51" s="119"/>
      <c r="H51" s="119">
        <f>IF($C$4="Neattiecināmās izmaksas",IF('11a+c+n'!$Q51="N",'11a+c+n'!H51,0))</f>
        <v>0</v>
      </c>
      <c r="I51" s="119"/>
      <c r="J51" s="119"/>
      <c r="K51" s="120">
        <f>IF($C$4="Neattiecināmās izmaksas",IF('11a+c+n'!$Q51="N",'11a+c+n'!K51,0))</f>
        <v>0</v>
      </c>
      <c r="L51" s="82">
        <f>IF($C$4="Neattiecināmās izmaksas",IF('11a+c+n'!$Q51="N",'11a+c+n'!L51,0))</f>
        <v>0</v>
      </c>
      <c r="M51" s="119">
        <f>IF($C$4="Neattiecināmās izmaksas",IF('11a+c+n'!$Q51="N",'11a+c+n'!M51,0))</f>
        <v>0</v>
      </c>
      <c r="N51" s="119">
        <f>IF($C$4="Neattiecināmās izmaksas",IF('11a+c+n'!$Q51="N",'11a+c+n'!N51,0))</f>
        <v>0</v>
      </c>
      <c r="O51" s="119">
        <f>IF($C$4="Neattiecināmās izmaksas",IF('11a+c+n'!$Q51="N",'11a+c+n'!O51,0))</f>
        <v>0</v>
      </c>
      <c r="P51" s="120">
        <f>IF($C$4="Neattiecināmās izmaksas",IF('11a+c+n'!$Q51="N",'11a+c+n'!P51,0))</f>
        <v>0</v>
      </c>
    </row>
    <row r="52" spans="1:16" x14ac:dyDescent="0.2">
      <c r="A52" s="51">
        <f>IF(P52=0,0,IF(COUNTBLANK(P52)=1,0,COUNTA($P$14:P52)))</f>
        <v>0</v>
      </c>
      <c r="B52" s="24">
        <f>IF($C$4="Neattiecināmās izmaksas",IF('11a+c+n'!$Q52="N",'11a+c+n'!B52,0))</f>
        <v>0</v>
      </c>
      <c r="C52" s="24">
        <f>IF($C$4="Neattiecināmās izmaksas",IF('11a+c+n'!$Q52="N",'11a+c+n'!C52,0))</f>
        <v>0</v>
      </c>
      <c r="D52" s="24">
        <f>IF($C$4="Neattiecināmās izmaksas",IF('11a+c+n'!$Q52="N",'11a+c+n'!D52,0))</f>
        <v>0</v>
      </c>
      <c r="E52" s="46"/>
      <c r="F52" s="65"/>
      <c r="G52" s="119"/>
      <c r="H52" s="119">
        <f>IF($C$4="Neattiecināmās izmaksas",IF('11a+c+n'!$Q52="N",'11a+c+n'!H52,0))</f>
        <v>0</v>
      </c>
      <c r="I52" s="119"/>
      <c r="J52" s="119"/>
      <c r="K52" s="120">
        <f>IF($C$4="Neattiecināmās izmaksas",IF('11a+c+n'!$Q52="N",'11a+c+n'!K52,0))</f>
        <v>0</v>
      </c>
      <c r="L52" s="82">
        <f>IF($C$4="Neattiecināmās izmaksas",IF('11a+c+n'!$Q52="N",'11a+c+n'!L52,0))</f>
        <v>0</v>
      </c>
      <c r="M52" s="119">
        <f>IF($C$4="Neattiecināmās izmaksas",IF('11a+c+n'!$Q52="N",'11a+c+n'!M52,0))</f>
        <v>0</v>
      </c>
      <c r="N52" s="119">
        <f>IF($C$4="Neattiecināmās izmaksas",IF('11a+c+n'!$Q52="N",'11a+c+n'!N52,0))</f>
        <v>0</v>
      </c>
      <c r="O52" s="119">
        <f>IF($C$4="Neattiecināmās izmaksas",IF('11a+c+n'!$Q52="N",'11a+c+n'!O52,0))</f>
        <v>0</v>
      </c>
      <c r="P52" s="120">
        <f>IF($C$4="Neattiecināmās izmaksas",IF('11a+c+n'!$Q52="N",'11a+c+n'!P52,0))</f>
        <v>0</v>
      </c>
    </row>
    <row r="53" spans="1:16" x14ac:dyDescent="0.2">
      <c r="A53" s="51">
        <f>IF(P53=0,0,IF(COUNTBLANK(P53)=1,0,COUNTA($P$14:P53)))</f>
        <v>0</v>
      </c>
      <c r="B53" s="24">
        <f>IF($C$4="Neattiecināmās izmaksas",IF('11a+c+n'!$Q53="N",'11a+c+n'!B53,0))</f>
        <v>0</v>
      </c>
      <c r="C53" s="24">
        <f>IF($C$4="Neattiecināmās izmaksas",IF('11a+c+n'!$Q53="N",'11a+c+n'!C53,0))</f>
        <v>0</v>
      </c>
      <c r="D53" s="24">
        <f>IF($C$4="Neattiecināmās izmaksas",IF('11a+c+n'!$Q53="N",'11a+c+n'!D53,0))</f>
        <v>0</v>
      </c>
      <c r="E53" s="46"/>
      <c r="F53" s="65"/>
      <c r="G53" s="119"/>
      <c r="H53" s="119">
        <f>IF($C$4="Neattiecināmās izmaksas",IF('11a+c+n'!$Q53="N",'11a+c+n'!H53,0))</f>
        <v>0</v>
      </c>
      <c r="I53" s="119"/>
      <c r="J53" s="119"/>
      <c r="K53" s="120">
        <f>IF($C$4="Neattiecināmās izmaksas",IF('11a+c+n'!$Q53="N",'11a+c+n'!K53,0))</f>
        <v>0</v>
      </c>
      <c r="L53" s="82">
        <f>IF($C$4="Neattiecināmās izmaksas",IF('11a+c+n'!$Q53="N",'11a+c+n'!L53,0))</f>
        <v>0</v>
      </c>
      <c r="M53" s="119">
        <f>IF($C$4="Neattiecināmās izmaksas",IF('11a+c+n'!$Q53="N",'11a+c+n'!M53,0))</f>
        <v>0</v>
      </c>
      <c r="N53" s="119">
        <f>IF($C$4="Neattiecināmās izmaksas",IF('11a+c+n'!$Q53="N",'11a+c+n'!N53,0))</f>
        <v>0</v>
      </c>
      <c r="O53" s="119">
        <f>IF($C$4="Neattiecināmās izmaksas",IF('11a+c+n'!$Q53="N",'11a+c+n'!O53,0))</f>
        <v>0</v>
      </c>
      <c r="P53" s="120">
        <f>IF($C$4="Neattiecināmās izmaksas",IF('11a+c+n'!$Q53="N",'11a+c+n'!P53,0))</f>
        <v>0</v>
      </c>
    </row>
    <row r="54" spans="1:16" x14ac:dyDescent="0.2">
      <c r="A54" s="51">
        <f>IF(P54=0,0,IF(COUNTBLANK(P54)=1,0,COUNTA($P$14:P54)))</f>
        <v>0</v>
      </c>
      <c r="B54" s="24">
        <f>IF($C$4="Neattiecināmās izmaksas",IF('11a+c+n'!$Q54="N",'11a+c+n'!B54,0))</f>
        <v>0</v>
      </c>
      <c r="C54" s="24">
        <f>IF($C$4="Neattiecināmās izmaksas",IF('11a+c+n'!$Q54="N",'11a+c+n'!C54,0))</f>
        <v>0</v>
      </c>
      <c r="D54" s="24">
        <f>IF($C$4="Neattiecināmās izmaksas",IF('11a+c+n'!$Q54="N",'11a+c+n'!D54,0))</f>
        <v>0</v>
      </c>
      <c r="E54" s="46"/>
      <c r="F54" s="65"/>
      <c r="G54" s="119"/>
      <c r="H54" s="119">
        <f>IF($C$4="Neattiecināmās izmaksas",IF('11a+c+n'!$Q54="N",'11a+c+n'!H54,0))</f>
        <v>0</v>
      </c>
      <c r="I54" s="119"/>
      <c r="J54" s="119"/>
      <c r="K54" s="120">
        <f>IF($C$4="Neattiecināmās izmaksas",IF('11a+c+n'!$Q54="N",'11a+c+n'!K54,0))</f>
        <v>0</v>
      </c>
      <c r="L54" s="82">
        <f>IF($C$4="Neattiecināmās izmaksas",IF('11a+c+n'!$Q54="N",'11a+c+n'!L54,0))</f>
        <v>0</v>
      </c>
      <c r="M54" s="119">
        <f>IF($C$4="Neattiecināmās izmaksas",IF('11a+c+n'!$Q54="N",'11a+c+n'!M54,0))</f>
        <v>0</v>
      </c>
      <c r="N54" s="119">
        <f>IF($C$4="Neattiecināmās izmaksas",IF('11a+c+n'!$Q54="N",'11a+c+n'!N54,0))</f>
        <v>0</v>
      </c>
      <c r="O54" s="119">
        <f>IF($C$4="Neattiecināmās izmaksas",IF('11a+c+n'!$Q54="N",'11a+c+n'!O54,0))</f>
        <v>0</v>
      </c>
      <c r="P54" s="120">
        <f>IF($C$4="Neattiecināmās izmaksas",IF('11a+c+n'!$Q54="N",'11a+c+n'!P54,0))</f>
        <v>0</v>
      </c>
    </row>
    <row r="55" spans="1:16" x14ac:dyDescent="0.2">
      <c r="A55" s="51">
        <f>IF(P55=0,0,IF(COUNTBLANK(P55)=1,0,COUNTA($P$14:P55)))</f>
        <v>0</v>
      </c>
      <c r="B55" s="24">
        <f>IF($C$4="Neattiecināmās izmaksas",IF('11a+c+n'!$Q55="N",'11a+c+n'!B55,0))</f>
        <v>0</v>
      </c>
      <c r="C55" s="24">
        <f>IF($C$4="Neattiecināmās izmaksas",IF('11a+c+n'!$Q55="N",'11a+c+n'!C55,0))</f>
        <v>0</v>
      </c>
      <c r="D55" s="24">
        <f>IF($C$4="Neattiecināmās izmaksas",IF('11a+c+n'!$Q55="N",'11a+c+n'!D55,0))</f>
        <v>0</v>
      </c>
      <c r="E55" s="46"/>
      <c r="F55" s="65"/>
      <c r="G55" s="119"/>
      <c r="H55" s="119">
        <f>IF($C$4="Neattiecināmās izmaksas",IF('11a+c+n'!$Q55="N",'11a+c+n'!H55,0))</f>
        <v>0</v>
      </c>
      <c r="I55" s="119"/>
      <c r="J55" s="119"/>
      <c r="K55" s="120">
        <f>IF($C$4="Neattiecināmās izmaksas",IF('11a+c+n'!$Q55="N",'11a+c+n'!K55,0))</f>
        <v>0</v>
      </c>
      <c r="L55" s="82">
        <f>IF($C$4="Neattiecināmās izmaksas",IF('11a+c+n'!$Q55="N",'11a+c+n'!L55,0))</f>
        <v>0</v>
      </c>
      <c r="M55" s="119">
        <f>IF($C$4="Neattiecināmās izmaksas",IF('11a+c+n'!$Q55="N",'11a+c+n'!M55,0))</f>
        <v>0</v>
      </c>
      <c r="N55" s="119">
        <f>IF($C$4="Neattiecināmās izmaksas",IF('11a+c+n'!$Q55="N",'11a+c+n'!N55,0))</f>
        <v>0</v>
      </c>
      <c r="O55" s="119">
        <f>IF($C$4="Neattiecināmās izmaksas",IF('11a+c+n'!$Q55="N",'11a+c+n'!O55,0))</f>
        <v>0</v>
      </c>
      <c r="P55" s="120">
        <f>IF($C$4="Neattiecināmās izmaksas",IF('11a+c+n'!$Q55="N",'11a+c+n'!P55,0))</f>
        <v>0</v>
      </c>
    </row>
    <row r="56" spans="1:16" x14ac:dyDescent="0.2">
      <c r="A56" s="51">
        <f>IF(P56=0,0,IF(COUNTBLANK(P56)=1,0,COUNTA($P$14:P56)))</f>
        <v>0</v>
      </c>
      <c r="B56" s="24">
        <f>IF($C$4="Neattiecināmās izmaksas",IF('11a+c+n'!$Q56="N",'11a+c+n'!B56,0))</f>
        <v>0</v>
      </c>
      <c r="C56" s="24">
        <f>IF($C$4="Neattiecināmās izmaksas",IF('11a+c+n'!$Q56="N",'11a+c+n'!C56,0))</f>
        <v>0</v>
      </c>
      <c r="D56" s="24">
        <f>IF($C$4="Neattiecināmās izmaksas",IF('11a+c+n'!$Q56="N",'11a+c+n'!D56,0))</f>
        <v>0</v>
      </c>
      <c r="E56" s="46"/>
      <c r="F56" s="65"/>
      <c r="G56" s="119"/>
      <c r="H56" s="119">
        <f>IF($C$4="Neattiecināmās izmaksas",IF('11a+c+n'!$Q56="N",'11a+c+n'!H56,0))</f>
        <v>0</v>
      </c>
      <c r="I56" s="119"/>
      <c r="J56" s="119"/>
      <c r="K56" s="120">
        <f>IF($C$4="Neattiecināmās izmaksas",IF('11a+c+n'!$Q56="N",'11a+c+n'!K56,0))</f>
        <v>0</v>
      </c>
      <c r="L56" s="82">
        <f>IF($C$4="Neattiecināmās izmaksas",IF('11a+c+n'!$Q56="N",'11a+c+n'!L56,0))</f>
        <v>0</v>
      </c>
      <c r="M56" s="119">
        <f>IF($C$4="Neattiecināmās izmaksas",IF('11a+c+n'!$Q56="N",'11a+c+n'!M56,0))</f>
        <v>0</v>
      </c>
      <c r="N56" s="119">
        <f>IF($C$4="Neattiecināmās izmaksas",IF('11a+c+n'!$Q56="N",'11a+c+n'!N56,0))</f>
        <v>0</v>
      </c>
      <c r="O56" s="119">
        <f>IF($C$4="Neattiecināmās izmaksas",IF('11a+c+n'!$Q56="N",'11a+c+n'!O56,0))</f>
        <v>0</v>
      </c>
      <c r="P56" s="120">
        <f>IF($C$4="Neattiecināmās izmaksas",IF('11a+c+n'!$Q56="N",'11a+c+n'!P56,0))</f>
        <v>0</v>
      </c>
    </row>
    <row r="57" spans="1:16" x14ac:dyDescent="0.2">
      <c r="A57" s="51">
        <f>IF(P57=0,0,IF(COUNTBLANK(P57)=1,0,COUNTA($P$14:P57)))</f>
        <v>0</v>
      </c>
      <c r="B57" s="24">
        <f>IF($C$4="Neattiecināmās izmaksas",IF('11a+c+n'!$Q57="N",'11a+c+n'!B57,0))</f>
        <v>0</v>
      </c>
      <c r="C57" s="24">
        <f>IF($C$4="Neattiecināmās izmaksas",IF('11a+c+n'!$Q57="N",'11a+c+n'!C57,0))</f>
        <v>0</v>
      </c>
      <c r="D57" s="24">
        <f>IF($C$4="Neattiecināmās izmaksas",IF('11a+c+n'!$Q57="N",'11a+c+n'!D57,0))</f>
        <v>0</v>
      </c>
      <c r="E57" s="46"/>
      <c r="F57" s="65"/>
      <c r="G57" s="119"/>
      <c r="H57" s="119">
        <f>IF($C$4="Neattiecināmās izmaksas",IF('11a+c+n'!$Q57="N",'11a+c+n'!H57,0))</f>
        <v>0</v>
      </c>
      <c r="I57" s="119"/>
      <c r="J57" s="119"/>
      <c r="K57" s="120">
        <f>IF($C$4="Neattiecināmās izmaksas",IF('11a+c+n'!$Q57="N",'11a+c+n'!K57,0))</f>
        <v>0</v>
      </c>
      <c r="L57" s="82">
        <f>IF($C$4="Neattiecināmās izmaksas",IF('11a+c+n'!$Q57="N",'11a+c+n'!L57,0))</f>
        <v>0</v>
      </c>
      <c r="M57" s="119">
        <f>IF($C$4="Neattiecināmās izmaksas",IF('11a+c+n'!$Q57="N",'11a+c+n'!M57,0))</f>
        <v>0</v>
      </c>
      <c r="N57" s="119">
        <f>IF($C$4="Neattiecināmās izmaksas",IF('11a+c+n'!$Q57="N",'11a+c+n'!N57,0))</f>
        <v>0</v>
      </c>
      <c r="O57" s="119">
        <f>IF($C$4="Neattiecināmās izmaksas",IF('11a+c+n'!$Q57="N",'11a+c+n'!O57,0))</f>
        <v>0</v>
      </c>
      <c r="P57" s="120">
        <f>IF($C$4="Neattiecināmās izmaksas",IF('11a+c+n'!$Q57="N",'11a+c+n'!P57,0))</f>
        <v>0</v>
      </c>
    </row>
    <row r="58" spans="1:16" x14ac:dyDescent="0.2">
      <c r="A58" s="51">
        <f>IF(P58=0,0,IF(COUNTBLANK(P58)=1,0,COUNTA($P$14:P58)))</f>
        <v>0</v>
      </c>
      <c r="B58" s="24">
        <f>IF($C$4="Neattiecināmās izmaksas",IF('11a+c+n'!$Q58="N",'11a+c+n'!B58,0))</f>
        <v>0</v>
      </c>
      <c r="C58" s="24">
        <f>IF($C$4="Neattiecināmās izmaksas",IF('11a+c+n'!$Q58="N",'11a+c+n'!C58,0))</f>
        <v>0</v>
      </c>
      <c r="D58" s="24">
        <f>IF($C$4="Neattiecināmās izmaksas",IF('11a+c+n'!$Q58="N",'11a+c+n'!D58,0))</f>
        <v>0</v>
      </c>
      <c r="E58" s="46"/>
      <c r="F58" s="65"/>
      <c r="G58" s="119"/>
      <c r="H58" s="119">
        <f>IF($C$4="Neattiecināmās izmaksas",IF('11a+c+n'!$Q58="N",'11a+c+n'!H58,0))</f>
        <v>0</v>
      </c>
      <c r="I58" s="119"/>
      <c r="J58" s="119"/>
      <c r="K58" s="120">
        <f>IF($C$4="Neattiecināmās izmaksas",IF('11a+c+n'!$Q58="N",'11a+c+n'!K58,0))</f>
        <v>0</v>
      </c>
      <c r="L58" s="82">
        <f>IF($C$4="Neattiecināmās izmaksas",IF('11a+c+n'!$Q58="N",'11a+c+n'!L58,0))</f>
        <v>0</v>
      </c>
      <c r="M58" s="119">
        <f>IF($C$4="Neattiecināmās izmaksas",IF('11a+c+n'!$Q58="N",'11a+c+n'!M58,0))</f>
        <v>0</v>
      </c>
      <c r="N58" s="119">
        <f>IF($C$4="Neattiecināmās izmaksas",IF('11a+c+n'!$Q58="N",'11a+c+n'!N58,0))</f>
        <v>0</v>
      </c>
      <c r="O58" s="119">
        <f>IF($C$4="Neattiecināmās izmaksas",IF('11a+c+n'!$Q58="N",'11a+c+n'!O58,0))</f>
        <v>0</v>
      </c>
      <c r="P58" s="120">
        <f>IF($C$4="Neattiecināmās izmaksas",IF('11a+c+n'!$Q58="N",'11a+c+n'!P58,0))</f>
        <v>0</v>
      </c>
    </row>
    <row r="59" spans="1:16" x14ac:dyDescent="0.2">
      <c r="A59" s="51">
        <f>IF(P59=0,0,IF(COUNTBLANK(P59)=1,0,COUNTA($P$14:P59)))</f>
        <v>0</v>
      </c>
      <c r="B59" s="24">
        <f>IF($C$4="Neattiecināmās izmaksas",IF('11a+c+n'!$Q59="N",'11a+c+n'!B59,0))</f>
        <v>0</v>
      </c>
      <c r="C59" s="24">
        <f>IF($C$4="Neattiecināmās izmaksas",IF('11a+c+n'!$Q59="N",'11a+c+n'!C59,0))</f>
        <v>0</v>
      </c>
      <c r="D59" s="24">
        <f>IF($C$4="Neattiecināmās izmaksas",IF('11a+c+n'!$Q59="N",'11a+c+n'!D59,0))</f>
        <v>0</v>
      </c>
      <c r="E59" s="46"/>
      <c r="F59" s="65"/>
      <c r="G59" s="119"/>
      <c r="H59" s="119">
        <f>IF($C$4="Neattiecināmās izmaksas",IF('11a+c+n'!$Q59="N",'11a+c+n'!H59,0))</f>
        <v>0</v>
      </c>
      <c r="I59" s="119"/>
      <c r="J59" s="119"/>
      <c r="K59" s="120">
        <f>IF($C$4="Neattiecināmās izmaksas",IF('11a+c+n'!$Q59="N",'11a+c+n'!K59,0))</f>
        <v>0</v>
      </c>
      <c r="L59" s="82">
        <f>IF($C$4="Neattiecināmās izmaksas",IF('11a+c+n'!$Q59="N",'11a+c+n'!L59,0))</f>
        <v>0</v>
      </c>
      <c r="M59" s="119">
        <f>IF($C$4="Neattiecināmās izmaksas",IF('11a+c+n'!$Q59="N",'11a+c+n'!M59,0))</f>
        <v>0</v>
      </c>
      <c r="N59" s="119">
        <f>IF($C$4="Neattiecināmās izmaksas",IF('11a+c+n'!$Q59="N",'11a+c+n'!N59,0))</f>
        <v>0</v>
      </c>
      <c r="O59" s="119">
        <f>IF($C$4="Neattiecināmās izmaksas",IF('11a+c+n'!$Q59="N",'11a+c+n'!O59,0))</f>
        <v>0</v>
      </c>
      <c r="P59" s="120">
        <f>IF($C$4="Neattiecināmās izmaksas",IF('11a+c+n'!$Q59="N",'11a+c+n'!P59,0))</f>
        <v>0</v>
      </c>
    </row>
    <row r="60" spans="1:16" x14ac:dyDescent="0.2">
      <c r="A60" s="51">
        <f>IF(P60=0,0,IF(COUNTBLANK(P60)=1,0,COUNTA($P$14:P60)))</f>
        <v>0</v>
      </c>
      <c r="B60" s="24">
        <f>IF($C$4="Neattiecināmās izmaksas",IF('11a+c+n'!$Q60="N",'11a+c+n'!B60,0))</f>
        <v>0</v>
      </c>
      <c r="C60" s="24">
        <f>IF($C$4="Neattiecināmās izmaksas",IF('11a+c+n'!$Q60="N",'11a+c+n'!C60,0))</f>
        <v>0</v>
      </c>
      <c r="D60" s="24">
        <f>IF($C$4="Neattiecināmās izmaksas",IF('11a+c+n'!$Q60="N",'11a+c+n'!D60,0))</f>
        <v>0</v>
      </c>
      <c r="E60" s="46"/>
      <c r="F60" s="65"/>
      <c r="G60" s="119"/>
      <c r="H60" s="119">
        <f>IF($C$4="Neattiecināmās izmaksas",IF('11a+c+n'!$Q60="N",'11a+c+n'!H60,0))</f>
        <v>0</v>
      </c>
      <c r="I60" s="119"/>
      <c r="J60" s="119"/>
      <c r="K60" s="120">
        <f>IF($C$4="Neattiecināmās izmaksas",IF('11a+c+n'!$Q60="N",'11a+c+n'!K60,0))</f>
        <v>0</v>
      </c>
      <c r="L60" s="82">
        <f>IF($C$4="Neattiecināmās izmaksas",IF('11a+c+n'!$Q60="N",'11a+c+n'!L60,0))</f>
        <v>0</v>
      </c>
      <c r="M60" s="119">
        <f>IF($C$4="Neattiecināmās izmaksas",IF('11a+c+n'!$Q60="N",'11a+c+n'!M60,0))</f>
        <v>0</v>
      </c>
      <c r="N60" s="119">
        <f>IF($C$4="Neattiecināmās izmaksas",IF('11a+c+n'!$Q60="N",'11a+c+n'!N60,0))</f>
        <v>0</v>
      </c>
      <c r="O60" s="119">
        <f>IF($C$4="Neattiecināmās izmaksas",IF('11a+c+n'!$Q60="N",'11a+c+n'!O60,0))</f>
        <v>0</v>
      </c>
      <c r="P60" s="120">
        <f>IF($C$4="Neattiecināmās izmaksas",IF('11a+c+n'!$Q60="N",'11a+c+n'!P60,0))</f>
        <v>0</v>
      </c>
    </row>
    <row r="61" spans="1:16" x14ac:dyDescent="0.2">
      <c r="A61" s="51">
        <f>IF(P61=0,0,IF(COUNTBLANK(P61)=1,0,COUNTA($P$14:P61)))</f>
        <v>0</v>
      </c>
      <c r="B61" s="24">
        <f>IF($C$4="Neattiecināmās izmaksas",IF('11a+c+n'!$Q61="N",'11a+c+n'!B61,0))</f>
        <v>0</v>
      </c>
      <c r="C61" s="24">
        <f>IF($C$4="Neattiecināmās izmaksas",IF('11a+c+n'!$Q61="N",'11a+c+n'!C61,0))</f>
        <v>0</v>
      </c>
      <c r="D61" s="24">
        <f>IF($C$4="Neattiecināmās izmaksas",IF('11a+c+n'!$Q61="N",'11a+c+n'!D61,0))</f>
        <v>0</v>
      </c>
      <c r="E61" s="46"/>
      <c r="F61" s="65"/>
      <c r="G61" s="119"/>
      <c r="H61" s="119">
        <f>IF($C$4="Neattiecināmās izmaksas",IF('11a+c+n'!$Q61="N",'11a+c+n'!H61,0))</f>
        <v>0</v>
      </c>
      <c r="I61" s="119"/>
      <c r="J61" s="119"/>
      <c r="K61" s="120">
        <f>IF($C$4="Neattiecināmās izmaksas",IF('11a+c+n'!$Q61="N",'11a+c+n'!K61,0))</f>
        <v>0</v>
      </c>
      <c r="L61" s="82">
        <f>IF($C$4="Neattiecināmās izmaksas",IF('11a+c+n'!$Q61="N",'11a+c+n'!L61,0))</f>
        <v>0</v>
      </c>
      <c r="M61" s="119">
        <f>IF($C$4="Neattiecināmās izmaksas",IF('11a+c+n'!$Q61="N",'11a+c+n'!M61,0))</f>
        <v>0</v>
      </c>
      <c r="N61" s="119">
        <f>IF($C$4="Neattiecināmās izmaksas",IF('11a+c+n'!$Q61="N",'11a+c+n'!N61,0))</f>
        <v>0</v>
      </c>
      <c r="O61" s="119">
        <f>IF($C$4="Neattiecināmās izmaksas",IF('11a+c+n'!$Q61="N",'11a+c+n'!O61,0))</f>
        <v>0</v>
      </c>
      <c r="P61" s="120">
        <f>IF($C$4="Neattiecināmās izmaksas",IF('11a+c+n'!$Q61="N",'11a+c+n'!P61,0))</f>
        <v>0</v>
      </c>
    </row>
    <row r="62" spans="1:16" x14ac:dyDescent="0.2">
      <c r="A62" s="51">
        <f>IF(P62=0,0,IF(COUNTBLANK(P62)=1,0,COUNTA($P$14:P62)))</f>
        <v>0</v>
      </c>
      <c r="B62" s="24">
        <f>IF($C$4="Neattiecināmās izmaksas",IF('11a+c+n'!$Q62="N",'11a+c+n'!B62,0))</f>
        <v>0</v>
      </c>
      <c r="C62" s="24">
        <f>IF($C$4="Neattiecināmās izmaksas",IF('11a+c+n'!$Q62="N",'11a+c+n'!C62,0))</f>
        <v>0</v>
      </c>
      <c r="D62" s="24">
        <f>IF($C$4="Neattiecināmās izmaksas",IF('11a+c+n'!$Q62="N",'11a+c+n'!D62,0))</f>
        <v>0</v>
      </c>
      <c r="E62" s="46"/>
      <c r="F62" s="65"/>
      <c r="G62" s="119"/>
      <c r="H62" s="119">
        <f>IF($C$4="Neattiecināmās izmaksas",IF('11a+c+n'!$Q62="N",'11a+c+n'!H62,0))</f>
        <v>0</v>
      </c>
      <c r="I62" s="119"/>
      <c r="J62" s="119"/>
      <c r="K62" s="120">
        <f>IF($C$4="Neattiecināmās izmaksas",IF('11a+c+n'!$Q62="N",'11a+c+n'!K62,0))</f>
        <v>0</v>
      </c>
      <c r="L62" s="82">
        <f>IF($C$4="Neattiecināmās izmaksas",IF('11a+c+n'!$Q62="N",'11a+c+n'!L62,0))</f>
        <v>0</v>
      </c>
      <c r="M62" s="119">
        <f>IF($C$4="Neattiecināmās izmaksas",IF('11a+c+n'!$Q62="N",'11a+c+n'!M62,0))</f>
        <v>0</v>
      </c>
      <c r="N62" s="119">
        <f>IF($C$4="Neattiecināmās izmaksas",IF('11a+c+n'!$Q62="N",'11a+c+n'!N62,0))</f>
        <v>0</v>
      </c>
      <c r="O62" s="119">
        <f>IF($C$4="Neattiecināmās izmaksas",IF('11a+c+n'!$Q62="N",'11a+c+n'!O62,0))</f>
        <v>0</v>
      </c>
      <c r="P62" s="120">
        <f>IF($C$4="Neattiecināmās izmaksas",IF('11a+c+n'!$Q62="N",'11a+c+n'!P62,0))</f>
        <v>0</v>
      </c>
    </row>
    <row r="63" spans="1:16" x14ac:dyDescent="0.2">
      <c r="A63" s="51">
        <f>IF(P63=0,0,IF(COUNTBLANK(P63)=1,0,COUNTA($P$14:P63)))</f>
        <v>0</v>
      </c>
      <c r="B63" s="24">
        <f>IF($C$4="Neattiecināmās izmaksas",IF('11a+c+n'!$Q63="N",'11a+c+n'!B63,0))</f>
        <v>0</v>
      </c>
      <c r="C63" s="24">
        <f>IF($C$4="Neattiecināmās izmaksas",IF('11a+c+n'!$Q63="N",'11a+c+n'!C63,0))</f>
        <v>0</v>
      </c>
      <c r="D63" s="24">
        <f>IF($C$4="Neattiecināmās izmaksas",IF('11a+c+n'!$Q63="N",'11a+c+n'!D63,0))</f>
        <v>0</v>
      </c>
      <c r="E63" s="46"/>
      <c r="F63" s="65"/>
      <c r="G63" s="119"/>
      <c r="H63" s="119">
        <f>IF($C$4="Neattiecināmās izmaksas",IF('11a+c+n'!$Q63="N",'11a+c+n'!H63,0))</f>
        <v>0</v>
      </c>
      <c r="I63" s="119"/>
      <c r="J63" s="119"/>
      <c r="K63" s="120">
        <f>IF($C$4="Neattiecināmās izmaksas",IF('11a+c+n'!$Q63="N",'11a+c+n'!K63,0))</f>
        <v>0</v>
      </c>
      <c r="L63" s="82">
        <f>IF($C$4="Neattiecināmās izmaksas",IF('11a+c+n'!$Q63="N",'11a+c+n'!L63,0))</f>
        <v>0</v>
      </c>
      <c r="M63" s="119">
        <f>IF($C$4="Neattiecināmās izmaksas",IF('11a+c+n'!$Q63="N",'11a+c+n'!M63,0))</f>
        <v>0</v>
      </c>
      <c r="N63" s="119">
        <f>IF($C$4="Neattiecināmās izmaksas",IF('11a+c+n'!$Q63="N",'11a+c+n'!N63,0))</f>
        <v>0</v>
      </c>
      <c r="O63" s="119">
        <f>IF($C$4="Neattiecināmās izmaksas",IF('11a+c+n'!$Q63="N",'11a+c+n'!O63,0))</f>
        <v>0</v>
      </c>
      <c r="P63" s="120">
        <f>IF($C$4="Neattiecināmās izmaksas",IF('11a+c+n'!$Q63="N",'11a+c+n'!P63,0))</f>
        <v>0</v>
      </c>
    </row>
    <row r="64" spans="1:16" x14ac:dyDescent="0.2">
      <c r="A64" s="51">
        <f>IF(P64=0,0,IF(COUNTBLANK(P64)=1,0,COUNTA($P$14:P64)))</f>
        <v>0</v>
      </c>
      <c r="B64" s="24">
        <f>IF($C$4="Neattiecināmās izmaksas",IF('11a+c+n'!$Q64="N",'11a+c+n'!B64,0))</f>
        <v>0</v>
      </c>
      <c r="C64" s="24">
        <f>IF($C$4="Neattiecināmās izmaksas",IF('11a+c+n'!$Q64="N",'11a+c+n'!C64,0))</f>
        <v>0</v>
      </c>
      <c r="D64" s="24">
        <f>IF($C$4="Neattiecināmās izmaksas",IF('11a+c+n'!$Q64="N",'11a+c+n'!D64,0))</f>
        <v>0</v>
      </c>
      <c r="E64" s="46"/>
      <c r="F64" s="65"/>
      <c r="G64" s="119"/>
      <c r="H64" s="119">
        <f>IF($C$4="Neattiecināmās izmaksas",IF('11a+c+n'!$Q64="N",'11a+c+n'!H64,0))</f>
        <v>0</v>
      </c>
      <c r="I64" s="119"/>
      <c r="J64" s="119"/>
      <c r="K64" s="120">
        <f>IF($C$4="Neattiecināmās izmaksas",IF('11a+c+n'!$Q64="N",'11a+c+n'!K64,0))</f>
        <v>0</v>
      </c>
      <c r="L64" s="82">
        <f>IF($C$4="Neattiecināmās izmaksas",IF('11a+c+n'!$Q64="N",'11a+c+n'!L64,0))</f>
        <v>0</v>
      </c>
      <c r="M64" s="119">
        <f>IF($C$4="Neattiecināmās izmaksas",IF('11a+c+n'!$Q64="N",'11a+c+n'!M64,0))</f>
        <v>0</v>
      </c>
      <c r="N64" s="119">
        <f>IF($C$4="Neattiecināmās izmaksas",IF('11a+c+n'!$Q64="N",'11a+c+n'!N64,0))</f>
        <v>0</v>
      </c>
      <c r="O64" s="119">
        <f>IF($C$4="Neattiecināmās izmaksas",IF('11a+c+n'!$Q64="N",'11a+c+n'!O64,0))</f>
        <v>0</v>
      </c>
      <c r="P64" s="120">
        <f>IF($C$4="Neattiecināmās izmaksas",IF('11a+c+n'!$Q64="N",'11a+c+n'!P64,0))</f>
        <v>0</v>
      </c>
    </row>
    <row r="65" spans="1:16" x14ac:dyDescent="0.2">
      <c r="A65" s="51">
        <f>IF(P65=0,0,IF(COUNTBLANK(P65)=1,0,COUNTA($P$14:P65)))</f>
        <v>0</v>
      </c>
      <c r="B65" s="24">
        <f>IF($C$4="Neattiecināmās izmaksas",IF('11a+c+n'!$Q65="N",'11a+c+n'!B65,0))</f>
        <v>0</v>
      </c>
      <c r="C65" s="24">
        <f>IF($C$4="Neattiecināmās izmaksas",IF('11a+c+n'!$Q65="N",'11a+c+n'!C65,0))</f>
        <v>0</v>
      </c>
      <c r="D65" s="24">
        <f>IF($C$4="Neattiecināmās izmaksas",IF('11a+c+n'!$Q65="N",'11a+c+n'!D65,0))</f>
        <v>0</v>
      </c>
      <c r="E65" s="46"/>
      <c r="F65" s="65"/>
      <c r="G65" s="119"/>
      <c r="H65" s="119">
        <f>IF($C$4="Neattiecināmās izmaksas",IF('11a+c+n'!$Q65="N",'11a+c+n'!H65,0))</f>
        <v>0</v>
      </c>
      <c r="I65" s="119"/>
      <c r="J65" s="119"/>
      <c r="K65" s="120">
        <f>IF($C$4="Neattiecināmās izmaksas",IF('11a+c+n'!$Q65="N",'11a+c+n'!K65,0))</f>
        <v>0</v>
      </c>
      <c r="L65" s="82">
        <f>IF($C$4="Neattiecināmās izmaksas",IF('11a+c+n'!$Q65="N",'11a+c+n'!L65,0))</f>
        <v>0</v>
      </c>
      <c r="M65" s="119">
        <f>IF($C$4="Neattiecināmās izmaksas",IF('11a+c+n'!$Q65="N",'11a+c+n'!M65,0))</f>
        <v>0</v>
      </c>
      <c r="N65" s="119">
        <f>IF($C$4="Neattiecināmās izmaksas",IF('11a+c+n'!$Q65="N",'11a+c+n'!N65,0))</f>
        <v>0</v>
      </c>
      <c r="O65" s="119">
        <f>IF($C$4="Neattiecināmās izmaksas",IF('11a+c+n'!$Q65="N",'11a+c+n'!O65,0))</f>
        <v>0</v>
      </c>
      <c r="P65" s="120">
        <f>IF($C$4="Neattiecināmās izmaksas",IF('11a+c+n'!$Q65="N",'11a+c+n'!P65,0))</f>
        <v>0</v>
      </c>
    </row>
    <row r="66" spans="1:16" x14ac:dyDescent="0.2">
      <c r="A66" s="51">
        <f>IF(P66=0,0,IF(COUNTBLANK(P66)=1,0,COUNTA($P$14:P66)))</f>
        <v>0</v>
      </c>
      <c r="B66" s="24">
        <f>IF($C$4="Neattiecināmās izmaksas",IF('11a+c+n'!$Q66="N",'11a+c+n'!B66,0))</f>
        <v>0</v>
      </c>
      <c r="C66" s="24">
        <f>IF($C$4="Neattiecināmās izmaksas",IF('11a+c+n'!$Q66="N",'11a+c+n'!C66,0))</f>
        <v>0</v>
      </c>
      <c r="D66" s="24">
        <f>IF($C$4="Neattiecināmās izmaksas",IF('11a+c+n'!$Q66="N",'11a+c+n'!D66,0))</f>
        <v>0</v>
      </c>
      <c r="E66" s="46"/>
      <c r="F66" s="65"/>
      <c r="G66" s="119"/>
      <c r="H66" s="119">
        <f>IF($C$4="Neattiecināmās izmaksas",IF('11a+c+n'!$Q66="N",'11a+c+n'!H66,0))</f>
        <v>0</v>
      </c>
      <c r="I66" s="119"/>
      <c r="J66" s="119"/>
      <c r="K66" s="120">
        <f>IF($C$4="Neattiecināmās izmaksas",IF('11a+c+n'!$Q66="N",'11a+c+n'!K66,0))</f>
        <v>0</v>
      </c>
      <c r="L66" s="82">
        <f>IF($C$4="Neattiecināmās izmaksas",IF('11a+c+n'!$Q66="N",'11a+c+n'!L66,0))</f>
        <v>0</v>
      </c>
      <c r="M66" s="119">
        <f>IF($C$4="Neattiecināmās izmaksas",IF('11a+c+n'!$Q66="N",'11a+c+n'!M66,0))</f>
        <v>0</v>
      </c>
      <c r="N66" s="119">
        <f>IF($C$4="Neattiecināmās izmaksas",IF('11a+c+n'!$Q66="N",'11a+c+n'!N66,0))</f>
        <v>0</v>
      </c>
      <c r="O66" s="119">
        <f>IF($C$4="Neattiecināmās izmaksas",IF('11a+c+n'!$Q66="N",'11a+c+n'!O66,0))</f>
        <v>0</v>
      </c>
      <c r="P66" s="120">
        <f>IF($C$4="Neattiecināmās izmaksas",IF('11a+c+n'!$Q66="N",'11a+c+n'!P66,0))</f>
        <v>0</v>
      </c>
    </row>
    <row r="67" spans="1:16" x14ac:dyDescent="0.2">
      <c r="A67" s="51">
        <f>IF(P67=0,0,IF(COUNTBLANK(P67)=1,0,COUNTA($P$14:P67)))</f>
        <v>0</v>
      </c>
      <c r="B67" s="24">
        <f>IF($C$4="Neattiecināmās izmaksas",IF('11a+c+n'!$Q67="N",'11a+c+n'!B67,0))</f>
        <v>0</v>
      </c>
      <c r="C67" s="24">
        <f>IF($C$4="Neattiecināmās izmaksas",IF('11a+c+n'!$Q67="N",'11a+c+n'!C67,0))</f>
        <v>0</v>
      </c>
      <c r="D67" s="24">
        <f>IF($C$4="Neattiecināmās izmaksas",IF('11a+c+n'!$Q67="N",'11a+c+n'!D67,0))</f>
        <v>0</v>
      </c>
      <c r="E67" s="46"/>
      <c r="F67" s="65"/>
      <c r="G67" s="119"/>
      <c r="H67" s="119">
        <f>IF($C$4="Neattiecināmās izmaksas",IF('11a+c+n'!$Q67="N",'11a+c+n'!H67,0))</f>
        <v>0</v>
      </c>
      <c r="I67" s="119"/>
      <c r="J67" s="119"/>
      <c r="K67" s="120">
        <f>IF($C$4="Neattiecināmās izmaksas",IF('11a+c+n'!$Q67="N",'11a+c+n'!K67,0))</f>
        <v>0</v>
      </c>
      <c r="L67" s="82">
        <f>IF($C$4="Neattiecināmās izmaksas",IF('11a+c+n'!$Q67="N",'11a+c+n'!L67,0))</f>
        <v>0</v>
      </c>
      <c r="M67" s="119">
        <f>IF($C$4="Neattiecināmās izmaksas",IF('11a+c+n'!$Q67="N",'11a+c+n'!M67,0))</f>
        <v>0</v>
      </c>
      <c r="N67" s="119">
        <f>IF($C$4="Neattiecināmās izmaksas",IF('11a+c+n'!$Q67="N",'11a+c+n'!N67,0))</f>
        <v>0</v>
      </c>
      <c r="O67" s="119">
        <f>IF($C$4="Neattiecināmās izmaksas",IF('11a+c+n'!$Q67="N",'11a+c+n'!O67,0))</f>
        <v>0</v>
      </c>
      <c r="P67" s="120">
        <f>IF($C$4="Neattiecināmās izmaksas",IF('11a+c+n'!$Q67="N",'11a+c+n'!P67,0))</f>
        <v>0</v>
      </c>
    </row>
    <row r="68" spans="1:16" x14ac:dyDescent="0.2">
      <c r="A68" s="51">
        <f>IF(P68=0,0,IF(COUNTBLANK(P68)=1,0,COUNTA($P$14:P68)))</f>
        <v>0</v>
      </c>
      <c r="B68" s="24">
        <f>IF($C$4="Neattiecināmās izmaksas",IF('11a+c+n'!$Q68="N",'11a+c+n'!B68,0))</f>
        <v>0</v>
      </c>
      <c r="C68" s="24">
        <f>IF($C$4="Neattiecināmās izmaksas",IF('11a+c+n'!$Q68="N",'11a+c+n'!C68,0))</f>
        <v>0</v>
      </c>
      <c r="D68" s="24">
        <f>IF($C$4="Neattiecināmās izmaksas",IF('11a+c+n'!$Q68="N",'11a+c+n'!D68,0))</f>
        <v>0</v>
      </c>
      <c r="E68" s="46"/>
      <c r="F68" s="65"/>
      <c r="G68" s="119"/>
      <c r="H68" s="119">
        <f>IF($C$4="Neattiecināmās izmaksas",IF('11a+c+n'!$Q68="N",'11a+c+n'!H68,0))</f>
        <v>0</v>
      </c>
      <c r="I68" s="119"/>
      <c r="J68" s="119"/>
      <c r="K68" s="120">
        <f>IF($C$4="Neattiecināmās izmaksas",IF('11a+c+n'!$Q68="N",'11a+c+n'!K68,0))</f>
        <v>0</v>
      </c>
      <c r="L68" s="82">
        <f>IF($C$4="Neattiecināmās izmaksas",IF('11a+c+n'!$Q68="N",'11a+c+n'!L68,0))</f>
        <v>0</v>
      </c>
      <c r="M68" s="119">
        <f>IF($C$4="Neattiecināmās izmaksas",IF('11a+c+n'!$Q68="N",'11a+c+n'!M68,0))</f>
        <v>0</v>
      </c>
      <c r="N68" s="119">
        <f>IF($C$4="Neattiecināmās izmaksas",IF('11a+c+n'!$Q68="N",'11a+c+n'!N68,0))</f>
        <v>0</v>
      </c>
      <c r="O68" s="119">
        <f>IF($C$4="Neattiecināmās izmaksas",IF('11a+c+n'!$Q68="N",'11a+c+n'!O68,0))</f>
        <v>0</v>
      </c>
      <c r="P68" s="120">
        <f>IF($C$4="Neattiecināmās izmaksas",IF('11a+c+n'!$Q68="N",'11a+c+n'!P68,0))</f>
        <v>0</v>
      </c>
    </row>
    <row r="69" spans="1:16" x14ac:dyDescent="0.2">
      <c r="A69" s="51">
        <f>IF(P69=0,0,IF(COUNTBLANK(P69)=1,0,COUNTA($P$14:P69)))</f>
        <v>0</v>
      </c>
      <c r="B69" s="24">
        <f>IF($C$4="Neattiecināmās izmaksas",IF('11a+c+n'!$Q69="N",'11a+c+n'!B69,0))</f>
        <v>0</v>
      </c>
      <c r="C69" s="24">
        <f>IF($C$4="Neattiecināmās izmaksas",IF('11a+c+n'!$Q69="N",'11a+c+n'!C69,0))</f>
        <v>0</v>
      </c>
      <c r="D69" s="24">
        <f>IF($C$4="Neattiecināmās izmaksas",IF('11a+c+n'!$Q69="N",'11a+c+n'!D69,0))</f>
        <v>0</v>
      </c>
      <c r="E69" s="46"/>
      <c r="F69" s="65"/>
      <c r="G69" s="119"/>
      <c r="H69" s="119">
        <f>IF($C$4="Neattiecināmās izmaksas",IF('11a+c+n'!$Q69="N",'11a+c+n'!H69,0))</f>
        <v>0</v>
      </c>
      <c r="I69" s="119"/>
      <c r="J69" s="119"/>
      <c r="K69" s="120">
        <f>IF($C$4="Neattiecināmās izmaksas",IF('11a+c+n'!$Q69="N",'11a+c+n'!K69,0))</f>
        <v>0</v>
      </c>
      <c r="L69" s="82">
        <f>IF($C$4="Neattiecināmās izmaksas",IF('11a+c+n'!$Q69="N",'11a+c+n'!L69,0))</f>
        <v>0</v>
      </c>
      <c r="M69" s="119">
        <f>IF($C$4="Neattiecināmās izmaksas",IF('11a+c+n'!$Q69="N",'11a+c+n'!M69,0))</f>
        <v>0</v>
      </c>
      <c r="N69" s="119">
        <f>IF($C$4="Neattiecināmās izmaksas",IF('11a+c+n'!$Q69="N",'11a+c+n'!N69,0))</f>
        <v>0</v>
      </c>
      <c r="O69" s="119">
        <f>IF($C$4="Neattiecināmās izmaksas",IF('11a+c+n'!$Q69="N",'11a+c+n'!O69,0))</f>
        <v>0</v>
      </c>
      <c r="P69" s="120">
        <f>IF($C$4="Neattiecināmās izmaksas",IF('11a+c+n'!$Q69="N",'11a+c+n'!P69,0))</f>
        <v>0</v>
      </c>
    </row>
    <row r="70" spans="1:16" x14ac:dyDescent="0.2">
      <c r="A70" s="51">
        <f>IF(P70=0,0,IF(COUNTBLANK(P70)=1,0,COUNTA($P$14:P70)))</f>
        <v>0</v>
      </c>
      <c r="B70" s="24">
        <f>IF($C$4="Neattiecināmās izmaksas",IF('11a+c+n'!$Q70="N",'11a+c+n'!B70,0))</f>
        <v>0</v>
      </c>
      <c r="C70" s="24">
        <f>IF($C$4="Neattiecināmās izmaksas",IF('11a+c+n'!$Q70="N",'11a+c+n'!C70,0))</f>
        <v>0</v>
      </c>
      <c r="D70" s="24">
        <f>IF($C$4="Neattiecināmās izmaksas",IF('11a+c+n'!$Q70="N",'11a+c+n'!D70,0))</f>
        <v>0</v>
      </c>
      <c r="E70" s="46"/>
      <c r="F70" s="65"/>
      <c r="G70" s="119"/>
      <c r="H70" s="119">
        <f>IF($C$4="Neattiecināmās izmaksas",IF('11a+c+n'!$Q70="N",'11a+c+n'!H70,0))</f>
        <v>0</v>
      </c>
      <c r="I70" s="119"/>
      <c r="J70" s="119"/>
      <c r="K70" s="120">
        <f>IF($C$4="Neattiecināmās izmaksas",IF('11a+c+n'!$Q70="N",'11a+c+n'!K70,0))</f>
        <v>0</v>
      </c>
      <c r="L70" s="82">
        <f>IF($C$4="Neattiecināmās izmaksas",IF('11a+c+n'!$Q70="N",'11a+c+n'!L70,0))</f>
        <v>0</v>
      </c>
      <c r="M70" s="119">
        <f>IF($C$4="Neattiecināmās izmaksas",IF('11a+c+n'!$Q70="N",'11a+c+n'!M70,0))</f>
        <v>0</v>
      </c>
      <c r="N70" s="119">
        <f>IF($C$4="Neattiecināmās izmaksas",IF('11a+c+n'!$Q70="N",'11a+c+n'!N70,0))</f>
        <v>0</v>
      </c>
      <c r="O70" s="119">
        <f>IF($C$4="Neattiecināmās izmaksas",IF('11a+c+n'!$Q70="N",'11a+c+n'!O70,0))</f>
        <v>0</v>
      </c>
      <c r="P70" s="120">
        <f>IF($C$4="Neattiecināmās izmaksas",IF('11a+c+n'!$Q70="N",'11a+c+n'!P70,0))</f>
        <v>0</v>
      </c>
    </row>
    <row r="71" spans="1:16" x14ac:dyDescent="0.2">
      <c r="A71" s="51">
        <f>IF(P71=0,0,IF(COUNTBLANK(P71)=1,0,COUNTA($P$14:P71)))</f>
        <v>0</v>
      </c>
      <c r="B71" s="24">
        <f>IF($C$4="Neattiecināmās izmaksas",IF('11a+c+n'!$Q71="N",'11a+c+n'!B71,0))</f>
        <v>0</v>
      </c>
      <c r="C71" s="24">
        <f>IF($C$4="Neattiecināmās izmaksas",IF('11a+c+n'!$Q71="N",'11a+c+n'!C71,0))</f>
        <v>0</v>
      </c>
      <c r="D71" s="24">
        <f>IF($C$4="Neattiecināmās izmaksas",IF('11a+c+n'!$Q71="N",'11a+c+n'!D71,0))</f>
        <v>0</v>
      </c>
      <c r="E71" s="46"/>
      <c r="F71" s="65"/>
      <c r="G71" s="119"/>
      <c r="H71" s="119">
        <f>IF($C$4="Neattiecināmās izmaksas",IF('11a+c+n'!$Q71="N",'11a+c+n'!H71,0))</f>
        <v>0</v>
      </c>
      <c r="I71" s="119"/>
      <c r="J71" s="119"/>
      <c r="K71" s="120">
        <f>IF($C$4="Neattiecināmās izmaksas",IF('11a+c+n'!$Q71="N",'11a+c+n'!K71,0))</f>
        <v>0</v>
      </c>
      <c r="L71" s="82">
        <f>IF($C$4="Neattiecināmās izmaksas",IF('11a+c+n'!$Q71="N",'11a+c+n'!L71,0))</f>
        <v>0</v>
      </c>
      <c r="M71" s="119">
        <f>IF($C$4="Neattiecināmās izmaksas",IF('11a+c+n'!$Q71="N",'11a+c+n'!M71,0))</f>
        <v>0</v>
      </c>
      <c r="N71" s="119">
        <f>IF($C$4="Neattiecināmās izmaksas",IF('11a+c+n'!$Q71="N",'11a+c+n'!N71,0))</f>
        <v>0</v>
      </c>
      <c r="O71" s="119">
        <f>IF($C$4="Neattiecināmās izmaksas",IF('11a+c+n'!$Q71="N",'11a+c+n'!O71,0))</f>
        <v>0</v>
      </c>
      <c r="P71" s="120">
        <f>IF($C$4="Neattiecināmās izmaksas",IF('11a+c+n'!$Q71="N",'11a+c+n'!P71,0))</f>
        <v>0</v>
      </c>
    </row>
    <row r="72" spans="1:16" x14ac:dyDescent="0.2">
      <c r="A72" s="51">
        <f>IF(P72=0,0,IF(COUNTBLANK(P72)=1,0,COUNTA($P$14:P72)))</f>
        <v>0</v>
      </c>
      <c r="B72" s="24">
        <f>IF($C$4="Neattiecināmās izmaksas",IF('11a+c+n'!$Q72="N",'11a+c+n'!B72,0))</f>
        <v>0</v>
      </c>
      <c r="C72" s="24">
        <f>IF($C$4="Neattiecināmās izmaksas",IF('11a+c+n'!$Q72="N",'11a+c+n'!C72,0))</f>
        <v>0</v>
      </c>
      <c r="D72" s="24">
        <f>IF($C$4="Neattiecināmās izmaksas",IF('11a+c+n'!$Q72="N",'11a+c+n'!D72,0))</f>
        <v>0</v>
      </c>
      <c r="E72" s="46"/>
      <c r="F72" s="65"/>
      <c r="G72" s="119"/>
      <c r="H72" s="119">
        <f>IF($C$4="Neattiecināmās izmaksas",IF('11a+c+n'!$Q72="N",'11a+c+n'!H72,0))</f>
        <v>0</v>
      </c>
      <c r="I72" s="119"/>
      <c r="J72" s="119"/>
      <c r="K72" s="120">
        <f>IF($C$4="Neattiecināmās izmaksas",IF('11a+c+n'!$Q72="N",'11a+c+n'!K72,0))</f>
        <v>0</v>
      </c>
      <c r="L72" s="82">
        <f>IF($C$4="Neattiecināmās izmaksas",IF('11a+c+n'!$Q72="N",'11a+c+n'!L72,0))</f>
        <v>0</v>
      </c>
      <c r="M72" s="119">
        <f>IF($C$4="Neattiecināmās izmaksas",IF('11a+c+n'!$Q72="N",'11a+c+n'!M72,0))</f>
        <v>0</v>
      </c>
      <c r="N72" s="119">
        <f>IF($C$4="Neattiecināmās izmaksas",IF('11a+c+n'!$Q72="N",'11a+c+n'!N72,0))</f>
        <v>0</v>
      </c>
      <c r="O72" s="119">
        <f>IF($C$4="Neattiecināmās izmaksas",IF('11a+c+n'!$Q72="N",'11a+c+n'!O72,0))</f>
        <v>0</v>
      </c>
      <c r="P72" s="120">
        <f>IF($C$4="Neattiecināmās izmaksas",IF('11a+c+n'!$Q72="N",'11a+c+n'!P72,0))</f>
        <v>0</v>
      </c>
    </row>
    <row r="73" spans="1:16" ht="10.8" thickBot="1" x14ac:dyDescent="0.25">
      <c r="A73" s="51">
        <f>IF(P73=0,0,IF(COUNTBLANK(P73)=1,0,COUNTA($P$14:P73)))</f>
        <v>0</v>
      </c>
      <c r="B73" s="24">
        <f>IF($C$4="Neattiecināmās izmaksas",IF('11a+c+n'!$Q73="N",'11a+c+n'!B73,0))</f>
        <v>0</v>
      </c>
      <c r="C73" s="24">
        <f>IF($C$4="Neattiecināmās izmaksas",IF('11a+c+n'!$Q73="N",'11a+c+n'!C73,0))</f>
        <v>0</v>
      </c>
      <c r="D73" s="24">
        <f>IF($C$4="Neattiecināmās izmaksas",IF('11a+c+n'!$Q73="N",'11a+c+n'!D73,0))</f>
        <v>0</v>
      </c>
      <c r="E73" s="46"/>
      <c r="F73" s="65"/>
      <c r="G73" s="119"/>
      <c r="H73" s="119">
        <f>IF($C$4="Neattiecināmās izmaksas",IF('11a+c+n'!$Q73="N",'11a+c+n'!H73,0))</f>
        <v>0</v>
      </c>
      <c r="I73" s="119"/>
      <c r="J73" s="119"/>
      <c r="K73" s="120">
        <f>IF($C$4="Neattiecināmās izmaksas",IF('11a+c+n'!$Q73="N",'11a+c+n'!K73,0))</f>
        <v>0</v>
      </c>
      <c r="L73" s="82">
        <f>IF($C$4="Neattiecināmās izmaksas",IF('11a+c+n'!$Q73="N",'11a+c+n'!L73,0))</f>
        <v>0</v>
      </c>
      <c r="M73" s="119">
        <f>IF($C$4="Neattiecināmās izmaksas",IF('11a+c+n'!$Q73="N",'11a+c+n'!M73,0))</f>
        <v>0</v>
      </c>
      <c r="N73" s="119">
        <f>IF($C$4="Neattiecināmās izmaksas",IF('11a+c+n'!$Q73="N",'11a+c+n'!N73,0))</f>
        <v>0</v>
      </c>
      <c r="O73" s="119">
        <f>IF($C$4="Neattiecināmās izmaksas",IF('11a+c+n'!$Q73="N",'11a+c+n'!O73,0))</f>
        <v>0</v>
      </c>
      <c r="P73" s="120">
        <f>IF($C$4="Neattiecināmās izmaksas",IF('11a+c+n'!$Q73="N",'11a+c+n'!P73,0))</f>
        <v>0</v>
      </c>
    </row>
    <row r="74" spans="1:16" ht="12" customHeight="1" thickBot="1" x14ac:dyDescent="0.25">
      <c r="A74" s="317" t="s">
        <v>62</v>
      </c>
      <c r="B74" s="318"/>
      <c r="C74" s="318"/>
      <c r="D74" s="318"/>
      <c r="E74" s="318"/>
      <c r="F74" s="318"/>
      <c r="G74" s="318"/>
      <c r="H74" s="318"/>
      <c r="I74" s="318"/>
      <c r="J74" s="318"/>
      <c r="K74" s="319"/>
      <c r="L74" s="133">
        <f>SUM(L14:L73)</f>
        <v>0</v>
      </c>
      <c r="M74" s="134">
        <f>SUM(M14:M73)</f>
        <v>0</v>
      </c>
      <c r="N74" s="134">
        <f>SUM(N14:N73)</f>
        <v>0</v>
      </c>
      <c r="O74" s="134">
        <f>SUM(O14:O73)</f>
        <v>0</v>
      </c>
      <c r="P74" s="135">
        <f>SUM(P14:P73)</f>
        <v>0</v>
      </c>
    </row>
    <row r="75" spans="1:16" x14ac:dyDescent="0.2">
      <c r="A75" s="16"/>
      <c r="B75" s="16"/>
      <c r="C75" s="16"/>
      <c r="D75" s="16"/>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1" t="s">
        <v>14</v>
      </c>
      <c r="B77" s="16"/>
      <c r="C77" s="320" t="str">
        <f>'Kops n'!C35:H35</f>
        <v>Gundega Ābelīte 28.03.2024</v>
      </c>
      <c r="D77" s="320"/>
      <c r="E77" s="320"/>
      <c r="F77" s="320"/>
      <c r="G77" s="320"/>
      <c r="H77" s="320"/>
      <c r="I77" s="16"/>
      <c r="J77" s="16"/>
      <c r="K77" s="16"/>
      <c r="L77" s="16"/>
      <c r="M77" s="16"/>
      <c r="N77" s="16"/>
      <c r="O77" s="16"/>
      <c r="P77" s="16"/>
    </row>
    <row r="78" spans="1:16" x14ac:dyDescent="0.2">
      <c r="A78" s="16"/>
      <c r="B78" s="16"/>
      <c r="C78" s="246" t="s">
        <v>15</v>
      </c>
      <c r="D78" s="246"/>
      <c r="E78" s="246"/>
      <c r="F78" s="246"/>
      <c r="G78" s="246"/>
      <c r="H78" s="246"/>
      <c r="I78" s="16"/>
      <c r="J78" s="16"/>
      <c r="K78" s="16"/>
      <c r="L78" s="16"/>
      <c r="M78" s="16"/>
      <c r="N78" s="16"/>
      <c r="O78" s="16"/>
      <c r="P78" s="16"/>
    </row>
    <row r="79" spans="1:16" x14ac:dyDescent="0.2">
      <c r="A79" s="16"/>
      <c r="B79" s="16"/>
      <c r="C79" s="16"/>
      <c r="D79" s="16"/>
      <c r="E79" s="16"/>
      <c r="F79" s="16"/>
      <c r="G79" s="16"/>
      <c r="H79" s="16"/>
      <c r="I79" s="16"/>
      <c r="J79" s="16"/>
      <c r="K79" s="16"/>
      <c r="L79" s="16"/>
      <c r="M79" s="16"/>
      <c r="N79" s="16"/>
      <c r="O79" s="16"/>
      <c r="P79" s="16"/>
    </row>
    <row r="80" spans="1:16" x14ac:dyDescent="0.2">
      <c r="A80" s="262" t="str">
        <f>'Kops n'!A38:D38</f>
        <v>Tāme sastādīta 2024. gada 28. martā</v>
      </c>
      <c r="B80" s="263"/>
      <c r="C80" s="263"/>
      <c r="D80" s="263"/>
      <c r="E80" s="16"/>
      <c r="F80" s="16"/>
      <c r="G80" s="16"/>
      <c r="H80" s="1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 t="s">
        <v>41</v>
      </c>
      <c r="B82" s="16"/>
      <c r="C82" s="320">
        <f>'Kops n'!C40:H40</f>
        <v>0</v>
      </c>
      <c r="D82" s="320"/>
      <c r="E82" s="320"/>
      <c r="F82" s="320"/>
      <c r="G82" s="320"/>
      <c r="H82" s="320"/>
      <c r="I82" s="16"/>
      <c r="J82" s="16"/>
      <c r="K82" s="16"/>
      <c r="L82" s="16"/>
      <c r="M82" s="16"/>
      <c r="N82" s="16"/>
      <c r="O82" s="16"/>
      <c r="P82" s="16"/>
    </row>
    <row r="83" spans="1:16" x14ac:dyDescent="0.2">
      <c r="A83" s="16"/>
      <c r="B83" s="16"/>
      <c r="C83" s="246" t="s">
        <v>15</v>
      </c>
      <c r="D83" s="246"/>
      <c r="E83" s="246"/>
      <c r="F83" s="246"/>
      <c r="G83" s="246"/>
      <c r="H83" s="246"/>
      <c r="I83" s="16"/>
      <c r="J83" s="16"/>
      <c r="K83" s="16"/>
      <c r="L83" s="16"/>
      <c r="M83" s="16"/>
      <c r="N83" s="16"/>
      <c r="O83" s="16"/>
      <c r="P83" s="16"/>
    </row>
    <row r="84" spans="1:16" x14ac:dyDescent="0.2">
      <c r="A84" s="16"/>
      <c r="B84" s="16"/>
      <c r="C84" s="16"/>
      <c r="D84" s="16"/>
      <c r="E84" s="16"/>
      <c r="F84" s="16"/>
      <c r="G84" s="16"/>
      <c r="H84" s="16"/>
      <c r="I84" s="16"/>
      <c r="J84" s="16"/>
      <c r="K84" s="16"/>
      <c r="L84" s="16"/>
      <c r="M84" s="16"/>
      <c r="N84" s="16"/>
      <c r="O84" s="16"/>
      <c r="P84" s="16"/>
    </row>
    <row r="85" spans="1:16" x14ac:dyDescent="0.2">
      <c r="A85" s="78" t="s">
        <v>16</v>
      </c>
      <c r="B85" s="42"/>
      <c r="C85" s="85">
        <f>'Kops n'!C43</f>
        <v>0</v>
      </c>
      <c r="D85" s="42"/>
      <c r="E85" s="16"/>
      <c r="F85" s="16"/>
      <c r="G85" s="16"/>
      <c r="H85" s="1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sheetData>
  <mergeCells count="23">
    <mergeCell ref="C2:I2"/>
    <mergeCell ref="C3:I3"/>
    <mergeCell ref="C4:I4"/>
    <mergeCell ref="D5:L5"/>
    <mergeCell ref="D6:L6"/>
    <mergeCell ref="D8:L8"/>
    <mergeCell ref="A9:F9"/>
    <mergeCell ref="J9:M9"/>
    <mergeCell ref="N9:O9"/>
    <mergeCell ref="D7:L7"/>
    <mergeCell ref="C83:H83"/>
    <mergeCell ref="L12:P12"/>
    <mergeCell ref="A74:K74"/>
    <mergeCell ref="C77:H77"/>
    <mergeCell ref="C78:H78"/>
    <mergeCell ref="A80:D80"/>
    <mergeCell ref="C82:H82"/>
    <mergeCell ref="A12:A13"/>
    <mergeCell ref="B12:B13"/>
    <mergeCell ref="C12:C13"/>
    <mergeCell ref="D12:D13"/>
    <mergeCell ref="E12:E13"/>
    <mergeCell ref="F12:K12"/>
  </mergeCells>
  <conditionalFormatting sqref="A74:K74">
    <cfRule type="containsText" dxfId="2" priority="3" operator="containsText" text="Tiešās izmaksas kopā, t. sk. darba devēja sociālais nodoklis __.__% ">
      <formula>NOT(ISERROR(SEARCH("Tiešās izmaksas kopā, t. sk. darba devēja sociālais nodoklis __.__% ",A74)))</formula>
    </cfRule>
  </conditionalFormatting>
  <conditionalFormatting sqref="A14:P73">
    <cfRule type="cellIs" dxfId="1" priority="1" operator="equal">
      <formula>0</formula>
    </cfRule>
  </conditionalFormatting>
  <conditionalFormatting sqref="C2:I2 D5:L8 N9:O9 L74:P74 C77:H77 C82:H82 C85">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I66"/>
  <sheetViews>
    <sheetView topLeftCell="A7" workbookViewId="0">
      <selection activeCell="I36" sqref="I36"/>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54" width="9.109375" style="1" customWidth="1"/>
    <col min="155" max="155" width="3.6640625" style="1"/>
    <col min="156" max="156" width="4.5546875" style="1" customWidth="1"/>
    <col min="157" max="157" width="5.88671875" style="1" customWidth="1"/>
    <col min="158" max="158" width="36" style="1" customWidth="1"/>
    <col min="159" max="159" width="9.6640625" style="1" customWidth="1"/>
    <col min="160" max="160" width="11.88671875" style="1" customWidth="1"/>
    <col min="161" max="161" width="9" style="1" customWidth="1"/>
    <col min="162" max="162" width="9.6640625" style="1" customWidth="1"/>
    <col min="163" max="163" width="9.33203125" style="1" customWidth="1"/>
    <col min="164" max="164" width="8.6640625" style="1" customWidth="1"/>
    <col min="165" max="165" width="6.88671875" style="1" customWidth="1"/>
    <col min="166" max="410" width="9.109375" style="1" customWidth="1"/>
    <col min="411" max="411" width="3.6640625" style="1"/>
    <col min="412" max="412" width="4.5546875" style="1" customWidth="1"/>
    <col min="413" max="413" width="5.88671875" style="1" customWidth="1"/>
    <col min="414" max="414" width="36" style="1" customWidth="1"/>
    <col min="415" max="415" width="9.6640625" style="1" customWidth="1"/>
    <col min="416" max="416" width="11.88671875" style="1" customWidth="1"/>
    <col min="417" max="417" width="9" style="1" customWidth="1"/>
    <col min="418" max="418" width="9.6640625" style="1" customWidth="1"/>
    <col min="419" max="419" width="9.33203125" style="1" customWidth="1"/>
    <col min="420" max="420" width="8.6640625" style="1" customWidth="1"/>
    <col min="421" max="421" width="6.88671875" style="1" customWidth="1"/>
    <col min="422" max="666" width="9.109375" style="1" customWidth="1"/>
    <col min="667" max="667" width="3.6640625" style="1"/>
    <col min="668" max="668" width="4.5546875" style="1" customWidth="1"/>
    <col min="669" max="669" width="5.88671875" style="1" customWidth="1"/>
    <col min="670" max="670" width="36" style="1" customWidth="1"/>
    <col min="671" max="671" width="9.6640625" style="1" customWidth="1"/>
    <col min="672" max="672" width="11.88671875" style="1" customWidth="1"/>
    <col min="673" max="673" width="9" style="1" customWidth="1"/>
    <col min="674" max="674" width="9.6640625" style="1" customWidth="1"/>
    <col min="675" max="675" width="9.33203125" style="1" customWidth="1"/>
    <col min="676" max="676" width="8.6640625" style="1" customWidth="1"/>
    <col min="677" max="677" width="6.88671875" style="1" customWidth="1"/>
    <col min="678" max="922" width="9.109375" style="1" customWidth="1"/>
    <col min="923" max="923" width="3.6640625" style="1"/>
    <col min="924" max="924" width="4.5546875" style="1" customWidth="1"/>
    <col min="925" max="925" width="5.88671875" style="1" customWidth="1"/>
    <col min="926" max="926" width="36" style="1" customWidth="1"/>
    <col min="927" max="927" width="9.6640625" style="1" customWidth="1"/>
    <col min="928" max="928" width="11.88671875" style="1" customWidth="1"/>
    <col min="929" max="929" width="9" style="1" customWidth="1"/>
    <col min="930" max="930" width="9.6640625" style="1" customWidth="1"/>
    <col min="931" max="931" width="9.33203125" style="1" customWidth="1"/>
    <col min="932" max="932" width="8.6640625" style="1" customWidth="1"/>
    <col min="933" max="933" width="6.88671875" style="1" customWidth="1"/>
    <col min="934" max="1178" width="9.109375" style="1" customWidth="1"/>
    <col min="1179" max="1179" width="3.6640625" style="1"/>
    <col min="1180" max="1180" width="4.5546875" style="1" customWidth="1"/>
    <col min="1181" max="1181" width="5.88671875" style="1" customWidth="1"/>
    <col min="1182" max="1182" width="36" style="1" customWidth="1"/>
    <col min="1183" max="1183" width="9.6640625" style="1" customWidth="1"/>
    <col min="1184" max="1184" width="11.88671875" style="1" customWidth="1"/>
    <col min="1185" max="1185" width="9" style="1" customWidth="1"/>
    <col min="1186" max="1186" width="9.6640625" style="1" customWidth="1"/>
    <col min="1187" max="1187" width="9.33203125" style="1" customWidth="1"/>
    <col min="1188" max="1188" width="8.6640625" style="1" customWidth="1"/>
    <col min="1189" max="1189" width="6.88671875" style="1" customWidth="1"/>
    <col min="1190" max="1434" width="9.109375" style="1" customWidth="1"/>
    <col min="1435" max="1435" width="3.6640625" style="1"/>
    <col min="1436" max="1436" width="4.5546875" style="1" customWidth="1"/>
    <col min="1437" max="1437" width="5.88671875" style="1" customWidth="1"/>
    <col min="1438" max="1438" width="36" style="1" customWidth="1"/>
    <col min="1439" max="1439" width="9.6640625" style="1" customWidth="1"/>
    <col min="1440" max="1440" width="11.88671875" style="1" customWidth="1"/>
    <col min="1441" max="1441" width="9" style="1" customWidth="1"/>
    <col min="1442" max="1442" width="9.6640625" style="1" customWidth="1"/>
    <col min="1443" max="1443" width="9.33203125" style="1" customWidth="1"/>
    <col min="1444" max="1444" width="8.6640625" style="1" customWidth="1"/>
    <col min="1445" max="1445" width="6.88671875" style="1" customWidth="1"/>
    <col min="1446" max="1690" width="9.109375" style="1" customWidth="1"/>
    <col min="1691" max="1691" width="3.6640625" style="1"/>
    <col min="1692" max="1692" width="4.5546875" style="1" customWidth="1"/>
    <col min="1693" max="1693" width="5.88671875" style="1" customWidth="1"/>
    <col min="1694" max="1694" width="36" style="1" customWidth="1"/>
    <col min="1695" max="1695" width="9.6640625" style="1" customWidth="1"/>
    <col min="1696" max="1696" width="11.88671875" style="1" customWidth="1"/>
    <col min="1697" max="1697" width="9" style="1" customWidth="1"/>
    <col min="1698" max="1698" width="9.6640625" style="1" customWidth="1"/>
    <col min="1699" max="1699" width="9.33203125" style="1" customWidth="1"/>
    <col min="1700" max="1700" width="8.6640625" style="1" customWidth="1"/>
    <col min="1701" max="1701" width="6.88671875" style="1" customWidth="1"/>
    <col min="1702" max="1946" width="9.109375" style="1" customWidth="1"/>
    <col min="1947" max="1947" width="3.6640625" style="1"/>
    <col min="1948" max="1948" width="4.5546875" style="1" customWidth="1"/>
    <col min="1949" max="1949" width="5.88671875" style="1" customWidth="1"/>
    <col min="1950" max="1950" width="36" style="1" customWidth="1"/>
    <col min="1951" max="1951" width="9.6640625" style="1" customWidth="1"/>
    <col min="1952" max="1952" width="11.88671875" style="1" customWidth="1"/>
    <col min="1953" max="1953" width="9" style="1" customWidth="1"/>
    <col min="1954" max="1954" width="9.6640625" style="1" customWidth="1"/>
    <col min="1955" max="1955" width="9.33203125" style="1" customWidth="1"/>
    <col min="1956" max="1956" width="8.6640625" style="1" customWidth="1"/>
    <col min="1957" max="1957" width="6.88671875" style="1" customWidth="1"/>
    <col min="1958" max="2202" width="9.109375" style="1" customWidth="1"/>
    <col min="2203" max="2203" width="3.6640625" style="1"/>
    <col min="2204" max="2204" width="4.5546875" style="1" customWidth="1"/>
    <col min="2205" max="2205" width="5.88671875" style="1" customWidth="1"/>
    <col min="2206" max="2206" width="36" style="1" customWidth="1"/>
    <col min="2207" max="2207" width="9.6640625" style="1" customWidth="1"/>
    <col min="2208" max="2208" width="11.88671875" style="1" customWidth="1"/>
    <col min="2209" max="2209" width="9" style="1" customWidth="1"/>
    <col min="2210" max="2210" width="9.6640625" style="1" customWidth="1"/>
    <col min="2211" max="2211" width="9.33203125" style="1" customWidth="1"/>
    <col min="2212" max="2212" width="8.6640625" style="1" customWidth="1"/>
    <col min="2213" max="2213" width="6.88671875" style="1" customWidth="1"/>
    <col min="2214" max="2458" width="9.109375" style="1" customWidth="1"/>
    <col min="2459" max="2459" width="3.6640625" style="1"/>
    <col min="2460" max="2460" width="4.5546875" style="1" customWidth="1"/>
    <col min="2461" max="2461" width="5.88671875" style="1" customWidth="1"/>
    <col min="2462" max="2462" width="36" style="1" customWidth="1"/>
    <col min="2463" max="2463" width="9.6640625" style="1" customWidth="1"/>
    <col min="2464" max="2464" width="11.88671875" style="1" customWidth="1"/>
    <col min="2465" max="2465" width="9" style="1" customWidth="1"/>
    <col min="2466" max="2466" width="9.6640625" style="1" customWidth="1"/>
    <col min="2467" max="2467" width="9.33203125" style="1" customWidth="1"/>
    <col min="2468" max="2468" width="8.6640625" style="1" customWidth="1"/>
    <col min="2469" max="2469" width="6.88671875" style="1" customWidth="1"/>
    <col min="2470" max="2714" width="9.109375" style="1" customWidth="1"/>
    <col min="2715" max="2715" width="3.6640625" style="1"/>
    <col min="2716" max="2716" width="4.5546875" style="1" customWidth="1"/>
    <col min="2717" max="2717" width="5.88671875" style="1" customWidth="1"/>
    <col min="2718" max="2718" width="36" style="1" customWidth="1"/>
    <col min="2719" max="2719" width="9.6640625" style="1" customWidth="1"/>
    <col min="2720" max="2720" width="11.88671875" style="1" customWidth="1"/>
    <col min="2721" max="2721" width="9" style="1" customWidth="1"/>
    <col min="2722" max="2722" width="9.6640625" style="1" customWidth="1"/>
    <col min="2723" max="2723" width="9.33203125" style="1" customWidth="1"/>
    <col min="2724" max="2724" width="8.6640625" style="1" customWidth="1"/>
    <col min="2725" max="2725" width="6.88671875" style="1" customWidth="1"/>
    <col min="2726" max="2970" width="9.109375" style="1" customWidth="1"/>
    <col min="2971" max="2971" width="3.6640625" style="1"/>
    <col min="2972" max="2972" width="4.5546875" style="1" customWidth="1"/>
    <col min="2973" max="2973" width="5.88671875" style="1" customWidth="1"/>
    <col min="2974" max="2974" width="36" style="1" customWidth="1"/>
    <col min="2975" max="2975" width="9.6640625" style="1" customWidth="1"/>
    <col min="2976" max="2976" width="11.88671875" style="1" customWidth="1"/>
    <col min="2977" max="2977" width="9" style="1" customWidth="1"/>
    <col min="2978" max="2978" width="9.6640625" style="1" customWidth="1"/>
    <col min="2979" max="2979" width="9.33203125" style="1" customWidth="1"/>
    <col min="2980" max="2980" width="8.6640625" style="1" customWidth="1"/>
    <col min="2981" max="2981" width="6.88671875" style="1" customWidth="1"/>
    <col min="2982" max="3226" width="9.109375" style="1" customWidth="1"/>
    <col min="3227" max="3227" width="3.6640625" style="1"/>
    <col min="3228" max="3228" width="4.5546875" style="1" customWidth="1"/>
    <col min="3229" max="3229" width="5.88671875" style="1" customWidth="1"/>
    <col min="3230" max="3230" width="36" style="1" customWidth="1"/>
    <col min="3231" max="3231" width="9.6640625" style="1" customWidth="1"/>
    <col min="3232" max="3232" width="11.88671875" style="1" customWidth="1"/>
    <col min="3233" max="3233" width="9" style="1" customWidth="1"/>
    <col min="3234" max="3234" width="9.6640625" style="1" customWidth="1"/>
    <col min="3235" max="3235" width="9.33203125" style="1" customWidth="1"/>
    <col min="3236" max="3236" width="8.6640625" style="1" customWidth="1"/>
    <col min="3237" max="3237" width="6.88671875" style="1" customWidth="1"/>
    <col min="3238" max="3482" width="9.109375" style="1" customWidth="1"/>
    <col min="3483" max="3483" width="3.6640625" style="1"/>
    <col min="3484" max="3484" width="4.5546875" style="1" customWidth="1"/>
    <col min="3485" max="3485" width="5.88671875" style="1" customWidth="1"/>
    <col min="3486" max="3486" width="36" style="1" customWidth="1"/>
    <col min="3487" max="3487" width="9.6640625" style="1" customWidth="1"/>
    <col min="3488" max="3488" width="11.88671875" style="1" customWidth="1"/>
    <col min="3489" max="3489" width="9" style="1" customWidth="1"/>
    <col min="3490" max="3490" width="9.6640625" style="1" customWidth="1"/>
    <col min="3491" max="3491" width="9.33203125" style="1" customWidth="1"/>
    <col min="3492" max="3492" width="8.6640625" style="1" customWidth="1"/>
    <col min="3493" max="3493" width="6.88671875" style="1" customWidth="1"/>
    <col min="3494" max="3738" width="9.109375" style="1" customWidth="1"/>
    <col min="3739" max="3739" width="3.6640625" style="1"/>
    <col min="3740" max="3740" width="4.5546875" style="1" customWidth="1"/>
    <col min="3741" max="3741" width="5.88671875" style="1" customWidth="1"/>
    <col min="3742" max="3742" width="36" style="1" customWidth="1"/>
    <col min="3743" max="3743" width="9.6640625" style="1" customWidth="1"/>
    <col min="3744" max="3744" width="11.88671875" style="1" customWidth="1"/>
    <col min="3745" max="3745" width="9" style="1" customWidth="1"/>
    <col min="3746" max="3746" width="9.6640625" style="1" customWidth="1"/>
    <col min="3747" max="3747" width="9.33203125" style="1" customWidth="1"/>
    <col min="3748" max="3748" width="8.6640625" style="1" customWidth="1"/>
    <col min="3749" max="3749" width="6.88671875" style="1" customWidth="1"/>
    <col min="3750" max="3994" width="9.109375" style="1" customWidth="1"/>
    <col min="3995" max="3995" width="3.6640625" style="1"/>
    <col min="3996" max="3996" width="4.5546875" style="1" customWidth="1"/>
    <col min="3997" max="3997" width="5.88671875" style="1" customWidth="1"/>
    <col min="3998" max="3998" width="36" style="1" customWidth="1"/>
    <col min="3999" max="3999" width="9.6640625" style="1" customWidth="1"/>
    <col min="4000" max="4000" width="11.88671875" style="1" customWidth="1"/>
    <col min="4001" max="4001" width="9" style="1" customWidth="1"/>
    <col min="4002" max="4002" width="9.6640625" style="1" customWidth="1"/>
    <col min="4003" max="4003" width="9.33203125" style="1" customWidth="1"/>
    <col min="4004" max="4004" width="8.6640625" style="1" customWidth="1"/>
    <col min="4005" max="4005" width="6.88671875" style="1" customWidth="1"/>
    <col min="4006" max="4250" width="9.109375" style="1" customWidth="1"/>
    <col min="4251" max="4251" width="3.6640625" style="1"/>
    <col min="4252" max="4252" width="4.5546875" style="1" customWidth="1"/>
    <col min="4253" max="4253" width="5.88671875" style="1" customWidth="1"/>
    <col min="4254" max="4254" width="36" style="1" customWidth="1"/>
    <col min="4255" max="4255" width="9.6640625" style="1" customWidth="1"/>
    <col min="4256" max="4256" width="11.88671875" style="1" customWidth="1"/>
    <col min="4257" max="4257" width="9" style="1" customWidth="1"/>
    <col min="4258" max="4258" width="9.6640625" style="1" customWidth="1"/>
    <col min="4259" max="4259" width="9.33203125" style="1" customWidth="1"/>
    <col min="4260" max="4260" width="8.6640625" style="1" customWidth="1"/>
    <col min="4261" max="4261" width="6.88671875" style="1" customWidth="1"/>
    <col min="4262" max="4506" width="9.109375" style="1" customWidth="1"/>
    <col min="4507" max="4507" width="3.6640625" style="1"/>
    <col min="4508" max="4508" width="4.5546875" style="1" customWidth="1"/>
    <col min="4509" max="4509" width="5.88671875" style="1" customWidth="1"/>
    <col min="4510" max="4510" width="36" style="1" customWidth="1"/>
    <col min="4511" max="4511" width="9.6640625" style="1" customWidth="1"/>
    <col min="4512" max="4512" width="11.88671875" style="1" customWidth="1"/>
    <col min="4513" max="4513" width="9" style="1" customWidth="1"/>
    <col min="4514" max="4514" width="9.6640625" style="1" customWidth="1"/>
    <col min="4515" max="4515" width="9.33203125" style="1" customWidth="1"/>
    <col min="4516" max="4516" width="8.6640625" style="1" customWidth="1"/>
    <col min="4517" max="4517" width="6.88671875" style="1" customWidth="1"/>
    <col min="4518" max="4762" width="9.109375" style="1" customWidth="1"/>
    <col min="4763" max="4763" width="3.6640625" style="1"/>
    <col min="4764" max="4764" width="4.5546875" style="1" customWidth="1"/>
    <col min="4765" max="4765" width="5.88671875" style="1" customWidth="1"/>
    <col min="4766" max="4766" width="36" style="1" customWidth="1"/>
    <col min="4767" max="4767" width="9.6640625" style="1" customWidth="1"/>
    <col min="4768" max="4768" width="11.88671875" style="1" customWidth="1"/>
    <col min="4769" max="4769" width="9" style="1" customWidth="1"/>
    <col min="4770" max="4770" width="9.6640625" style="1" customWidth="1"/>
    <col min="4771" max="4771" width="9.33203125" style="1" customWidth="1"/>
    <col min="4772" max="4772" width="8.6640625" style="1" customWidth="1"/>
    <col min="4773" max="4773" width="6.88671875" style="1" customWidth="1"/>
    <col min="4774" max="5018" width="9.109375" style="1" customWidth="1"/>
    <col min="5019" max="5019" width="3.6640625" style="1"/>
    <col min="5020" max="5020" width="4.5546875" style="1" customWidth="1"/>
    <col min="5021" max="5021" width="5.88671875" style="1" customWidth="1"/>
    <col min="5022" max="5022" width="36" style="1" customWidth="1"/>
    <col min="5023" max="5023" width="9.6640625" style="1" customWidth="1"/>
    <col min="5024" max="5024" width="11.88671875" style="1" customWidth="1"/>
    <col min="5025" max="5025" width="9" style="1" customWidth="1"/>
    <col min="5026" max="5026" width="9.6640625" style="1" customWidth="1"/>
    <col min="5027" max="5027" width="9.33203125" style="1" customWidth="1"/>
    <col min="5028" max="5028" width="8.6640625" style="1" customWidth="1"/>
    <col min="5029" max="5029" width="6.88671875" style="1" customWidth="1"/>
    <col min="5030" max="5274" width="9.109375" style="1" customWidth="1"/>
    <col min="5275" max="5275" width="3.6640625" style="1"/>
    <col min="5276" max="5276" width="4.5546875" style="1" customWidth="1"/>
    <col min="5277" max="5277" width="5.88671875" style="1" customWidth="1"/>
    <col min="5278" max="5278" width="36" style="1" customWidth="1"/>
    <col min="5279" max="5279" width="9.6640625" style="1" customWidth="1"/>
    <col min="5280" max="5280" width="11.88671875" style="1" customWidth="1"/>
    <col min="5281" max="5281" width="9" style="1" customWidth="1"/>
    <col min="5282" max="5282" width="9.6640625" style="1" customWidth="1"/>
    <col min="5283" max="5283" width="9.33203125" style="1" customWidth="1"/>
    <col min="5284" max="5284" width="8.6640625" style="1" customWidth="1"/>
    <col min="5285" max="5285" width="6.88671875" style="1" customWidth="1"/>
    <col min="5286" max="5530" width="9.109375" style="1" customWidth="1"/>
    <col min="5531" max="5531" width="3.6640625" style="1"/>
    <col min="5532" max="5532" width="4.5546875" style="1" customWidth="1"/>
    <col min="5533" max="5533" width="5.88671875" style="1" customWidth="1"/>
    <col min="5534" max="5534" width="36" style="1" customWidth="1"/>
    <col min="5535" max="5535" width="9.6640625" style="1" customWidth="1"/>
    <col min="5536" max="5536" width="11.88671875" style="1" customWidth="1"/>
    <col min="5537" max="5537" width="9" style="1" customWidth="1"/>
    <col min="5538" max="5538" width="9.6640625" style="1" customWidth="1"/>
    <col min="5539" max="5539" width="9.33203125" style="1" customWidth="1"/>
    <col min="5540" max="5540" width="8.6640625" style="1" customWidth="1"/>
    <col min="5541" max="5541" width="6.88671875" style="1" customWidth="1"/>
    <col min="5542" max="5786" width="9.109375" style="1" customWidth="1"/>
    <col min="5787" max="5787" width="3.6640625" style="1"/>
    <col min="5788" max="5788" width="4.5546875" style="1" customWidth="1"/>
    <col min="5789" max="5789" width="5.88671875" style="1" customWidth="1"/>
    <col min="5790" max="5790" width="36" style="1" customWidth="1"/>
    <col min="5791" max="5791" width="9.6640625" style="1" customWidth="1"/>
    <col min="5792" max="5792" width="11.88671875" style="1" customWidth="1"/>
    <col min="5793" max="5793" width="9" style="1" customWidth="1"/>
    <col min="5794" max="5794" width="9.6640625" style="1" customWidth="1"/>
    <col min="5795" max="5795" width="9.33203125" style="1" customWidth="1"/>
    <col min="5796" max="5796" width="8.6640625" style="1" customWidth="1"/>
    <col min="5797" max="5797" width="6.88671875" style="1" customWidth="1"/>
    <col min="5798" max="6042" width="9.109375" style="1" customWidth="1"/>
    <col min="6043" max="6043" width="3.6640625" style="1"/>
    <col min="6044" max="6044" width="4.5546875" style="1" customWidth="1"/>
    <col min="6045" max="6045" width="5.88671875" style="1" customWidth="1"/>
    <col min="6046" max="6046" width="36" style="1" customWidth="1"/>
    <col min="6047" max="6047" width="9.6640625" style="1" customWidth="1"/>
    <col min="6048" max="6048" width="11.88671875" style="1" customWidth="1"/>
    <col min="6049" max="6049" width="9" style="1" customWidth="1"/>
    <col min="6050" max="6050" width="9.6640625" style="1" customWidth="1"/>
    <col min="6051" max="6051" width="9.33203125" style="1" customWidth="1"/>
    <col min="6052" max="6052" width="8.6640625" style="1" customWidth="1"/>
    <col min="6053" max="6053" width="6.88671875" style="1" customWidth="1"/>
    <col min="6054" max="6298" width="9.109375" style="1" customWidth="1"/>
    <col min="6299" max="6299" width="3.6640625" style="1"/>
    <col min="6300" max="6300" width="4.5546875" style="1" customWidth="1"/>
    <col min="6301" max="6301" width="5.88671875" style="1" customWidth="1"/>
    <col min="6302" max="6302" width="36" style="1" customWidth="1"/>
    <col min="6303" max="6303" width="9.6640625" style="1" customWidth="1"/>
    <col min="6304" max="6304" width="11.88671875" style="1" customWidth="1"/>
    <col min="6305" max="6305" width="9" style="1" customWidth="1"/>
    <col min="6306" max="6306" width="9.6640625" style="1" customWidth="1"/>
    <col min="6307" max="6307" width="9.33203125" style="1" customWidth="1"/>
    <col min="6308" max="6308" width="8.6640625" style="1" customWidth="1"/>
    <col min="6309" max="6309" width="6.88671875" style="1" customWidth="1"/>
    <col min="6310" max="6554" width="9.109375" style="1" customWidth="1"/>
    <col min="6555" max="6555" width="3.6640625" style="1"/>
    <col min="6556" max="6556" width="4.5546875" style="1" customWidth="1"/>
    <col min="6557" max="6557" width="5.88671875" style="1" customWidth="1"/>
    <col min="6558" max="6558" width="36" style="1" customWidth="1"/>
    <col min="6559" max="6559" width="9.6640625" style="1" customWidth="1"/>
    <col min="6560" max="6560" width="11.88671875" style="1" customWidth="1"/>
    <col min="6561" max="6561" width="9" style="1" customWidth="1"/>
    <col min="6562" max="6562" width="9.6640625" style="1" customWidth="1"/>
    <col min="6563" max="6563" width="9.33203125" style="1" customWidth="1"/>
    <col min="6564" max="6564" width="8.6640625" style="1" customWidth="1"/>
    <col min="6565" max="6565" width="6.88671875" style="1" customWidth="1"/>
    <col min="6566" max="6810" width="9.109375" style="1" customWidth="1"/>
    <col min="6811" max="6811" width="3.6640625" style="1"/>
    <col min="6812" max="6812" width="4.5546875" style="1" customWidth="1"/>
    <col min="6813" max="6813" width="5.88671875" style="1" customWidth="1"/>
    <col min="6814" max="6814" width="36" style="1" customWidth="1"/>
    <col min="6815" max="6815" width="9.6640625" style="1" customWidth="1"/>
    <col min="6816" max="6816" width="11.88671875" style="1" customWidth="1"/>
    <col min="6817" max="6817" width="9" style="1" customWidth="1"/>
    <col min="6818" max="6818" width="9.6640625" style="1" customWidth="1"/>
    <col min="6819" max="6819" width="9.33203125" style="1" customWidth="1"/>
    <col min="6820" max="6820" width="8.6640625" style="1" customWidth="1"/>
    <col min="6821" max="6821" width="6.88671875" style="1" customWidth="1"/>
    <col min="6822" max="7066" width="9.109375" style="1" customWidth="1"/>
    <col min="7067" max="7067" width="3.6640625" style="1"/>
    <col min="7068" max="7068" width="4.5546875" style="1" customWidth="1"/>
    <col min="7069" max="7069" width="5.88671875" style="1" customWidth="1"/>
    <col min="7070" max="7070" width="36" style="1" customWidth="1"/>
    <col min="7071" max="7071" width="9.6640625" style="1" customWidth="1"/>
    <col min="7072" max="7072" width="11.88671875" style="1" customWidth="1"/>
    <col min="7073" max="7073" width="9" style="1" customWidth="1"/>
    <col min="7074" max="7074" width="9.6640625" style="1" customWidth="1"/>
    <col min="7075" max="7075" width="9.33203125" style="1" customWidth="1"/>
    <col min="7076" max="7076" width="8.6640625" style="1" customWidth="1"/>
    <col min="7077" max="7077" width="6.88671875" style="1" customWidth="1"/>
    <col min="7078" max="7322" width="9.109375" style="1" customWidth="1"/>
    <col min="7323" max="7323" width="3.6640625" style="1"/>
    <col min="7324" max="7324" width="4.5546875" style="1" customWidth="1"/>
    <col min="7325" max="7325" width="5.88671875" style="1" customWidth="1"/>
    <col min="7326" max="7326" width="36" style="1" customWidth="1"/>
    <col min="7327" max="7327" width="9.6640625" style="1" customWidth="1"/>
    <col min="7328" max="7328" width="11.88671875" style="1" customWidth="1"/>
    <col min="7329" max="7329" width="9" style="1" customWidth="1"/>
    <col min="7330" max="7330" width="9.6640625" style="1" customWidth="1"/>
    <col min="7331" max="7331" width="9.33203125" style="1" customWidth="1"/>
    <col min="7332" max="7332" width="8.6640625" style="1" customWidth="1"/>
    <col min="7333" max="7333" width="6.88671875" style="1" customWidth="1"/>
    <col min="7334" max="7578" width="9.109375" style="1" customWidth="1"/>
    <col min="7579" max="7579" width="3.6640625" style="1"/>
    <col min="7580" max="7580" width="4.5546875" style="1" customWidth="1"/>
    <col min="7581" max="7581" width="5.88671875" style="1" customWidth="1"/>
    <col min="7582" max="7582" width="36" style="1" customWidth="1"/>
    <col min="7583" max="7583" width="9.6640625" style="1" customWidth="1"/>
    <col min="7584" max="7584" width="11.88671875" style="1" customWidth="1"/>
    <col min="7585" max="7585" width="9" style="1" customWidth="1"/>
    <col min="7586" max="7586" width="9.6640625" style="1" customWidth="1"/>
    <col min="7587" max="7587" width="9.33203125" style="1" customWidth="1"/>
    <col min="7588" max="7588" width="8.6640625" style="1" customWidth="1"/>
    <col min="7589" max="7589" width="6.88671875" style="1" customWidth="1"/>
    <col min="7590" max="7834" width="9.109375" style="1" customWidth="1"/>
    <col min="7835" max="7835" width="3.6640625" style="1"/>
    <col min="7836" max="7836" width="4.5546875" style="1" customWidth="1"/>
    <col min="7837" max="7837" width="5.88671875" style="1" customWidth="1"/>
    <col min="7838" max="7838" width="36" style="1" customWidth="1"/>
    <col min="7839" max="7839" width="9.6640625" style="1" customWidth="1"/>
    <col min="7840" max="7840" width="11.88671875" style="1" customWidth="1"/>
    <col min="7841" max="7841" width="9" style="1" customWidth="1"/>
    <col min="7842" max="7842" width="9.6640625" style="1" customWidth="1"/>
    <col min="7843" max="7843" width="9.33203125" style="1" customWidth="1"/>
    <col min="7844" max="7844" width="8.6640625" style="1" customWidth="1"/>
    <col min="7845" max="7845" width="6.88671875" style="1" customWidth="1"/>
    <col min="7846" max="8090" width="9.109375" style="1" customWidth="1"/>
    <col min="8091" max="8091" width="3.6640625" style="1"/>
    <col min="8092" max="8092" width="4.5546875" style="1" customWidth="1"/>
    <col min="8093" max="8093" width="5.88671875" style="1" customWidth="1"/>
    <col min="8094" max="8094" width="36" style="1" customWidth="1"/>
    <col min="8095" max="8095" width="9.6640625" style="1" customWidth="1"/>
    <col min="8096" max="8096" width="11.88671875" style="1" customWidth="1"/>
    <col min="8097" max="8097" width="9" style="1" customWidth="1"/>
    <col min="8098" max="8098" width="9.6640625" style="1" customWidth="1"/>
    <col min="8099" max="8099" width="9.33203125" style="1" customWidth="1"/>
    <col min="8100" max="8100" width="8.6640625" style="1" customWidth="1"/>
    <col min="8101" max="8101" width="6.88671875" style="1" customWidth="1"/>
    <col min="8102" max="8346" width="9.109375" style="1" customWidth="1"/>
    <col min="8347" max="8347" width="3.6640625" style="1"/>
    <col min="8348" max="8348" width="4.5546875" style="1" customWidth="1"/>
    <col min="8349" max="8349" width="5.88671875" style="1" customWidth="1"/>
    <col min="8350" max="8350" width="36" style="1" customWidth="1"/>
    <col min="8351" max="8351" width="9.6640625" style="1" customWidth="1"/>
    <col min="8352" max="8352" width="11.88671875" style="1" customWidth="1"/>
    <col min="8353" max="8353" width="9" style="1" customWidth="1"/>
    <col min="8354" max="8354" width="9.6640625" style="1" customWidth="1"/>
    <col min="8355" max="8355" width="9.33203125" style="1" customWidth="1"/>
    <col min="8356" max="8356" width="8.6640625" style="1" customWidth="1"/>
    <col min="8357" max="8357" width="6.88671875" style="1" customWidth="1"/>
    <col min="8358" max="8602" width="9.109375" style="1" customWidth="1"/>
    <col min="8603" max="8603" width="3.6640625" style="1"/>
    <col min="8604" max="8604" width="4.5546875" style="1" customWidth="1"/>
    <col min="8605" max="8605" width="5.88671875" style="1" customWidth="1"/>
    <col min="8606" max="8606" width="36" style="1" customWidth="1"/>
    <col min="8607" max="8607" width="9.6640625" style="1" customWidth="1"/>
    <col min="8608" max="8608" width="11.88671875" style="1" customWidth="1"/>
    <col min="8609" max="8609" width="9" style="1" customWidth="1"/>
    <col min="8610" max="8610" width="9.6640625" style="1" customWidth="1"/>
    <col min="8611" max="8611" width="9.33203125" style="1" customWidth="1"/>
    <col min="8612" max="8612" width="8.6640625" style="1" customWidth="1"/>
    <col min="8613" max="8613" width="6.88671875" style="1" customWidth="1"/>
    <col min="8614" max="8858" width="9.109375" style="1" customWidth="1"/>
    <col min="8859" max="8859" width="3.6640625" style="1"/>
    <col min="8860" max="8860" width="4.5546875" style="1" customWidth="1"/>
    <col min="8861" max="8861" width="5.88671875" style="1" customWidth="1"/>
    <col min="8862" max="8862" width="36" style="1" customWidth="1"/>
    <col min="8863" max="8863" width="9.6640625" style="1" customWidth="1"/>
    <col min="8864" max="8864" width="11.88671875" style="1" customWidth="1"/>
    <col min="8865" max="8865" width="9" style="1" customWidth="1"/>
    <col min="8866" max="8866" width="9.6640625" style="1" customWidth="1"/>
    <col min="8867" max="8867" width="9.33203125" style="1" customWidth="1"/>
    <col min="8868" max="8868" width="8.6640625" style="1" customWidth="1"/>
    <col min="8869" max="8869" width="6.88671875" style="1" customWidth="1"/>
    <col min="8870" max="9114" width="9.109375" style="1" customWidth="1"/>
    <col min="9115" max="9115" width="3.6640625" style="1"/>
    <col min="9116" max="9116" width="4.5546875" style="1" customWidth="1"/>
    <col min="9117" max="9117" width="5.88671875" style="1" customWidth="1"/>
    <col min="9118" max="9118" width="36" style="1" customWidth="1"/>
    <col min="9119" max="9119" width="9.6640625" style="1" customWidth="1"/>
    <col min="9120" max="9120" width="11.88671875" style="1" customWidth="1"/>
    <col min="9121" max="9121" width="9" style="1" customWidth="1"/>
    <col min="9122" max="9122" width="9.6640625" style="1" customWidth="1"/>
    <col min="9123" max="9123" width="9.33203125" style="1" customWidth="1"/>
    <col min="9124" max="9124" width="8.6640625" style="1" customWidth="1"/>
    <col min="9125" max="9125" width="6.88671875" style="1" customWidth="1"/>
    <col min="9126" max="9370" width="9.109375" style="1" customWidth="1"/>
    <col min="9371" max="9371" width="3.6640625" style="1"/>
    <col min="9372" max="9372" width="4.5546875" style="1" customWidth="1"/>
    <col min="9373" max="9373" width="5.88671875" style="1" customWidth="1"/>
    <col min="9374" max="9374" width="36" style="1" customWidth="1"/>
    <col min="9375" max="9375" width="9.6640625" style="1" customWidth="1"/>
    <col min="9376" max="9376" width="11.88671875" style="1" customWidth="1"/>
    <col min="9377" max="9377" width="9" style="1" customWidth="1"/>
    <col min="9378" max="9378" width="9.6640625" style="1" customWidth="1"/>
    <col min="9379" max="9379" width="9.33203125" style="1" customWidth="1"/>
    <col min="9380" max="9380" width="8.6640625" style="1" customWidth="1"/>
    <col min="9381" max="9381" width="6.88671875" style="1" customWidth="1"/>
    <col min="9382" max="9626" width="9.109375" style="1" customWidth="1"/>
    <col min="9627" max="9627" width="3.6640625" style="1"/>
    <col min="9628" max="9628" width="4.5546875" style="1" customWidth="1"/>
    <col min="9629" max="9629" width="5.88671875" style="1" customWidth="1"/>
    <col min="9630" max="9630" width="36" style="1" customWidth="1"/>
    <col min="9631" max="9631" width="9.6640625" style="1" customWidth="1"/>
    <col min="9632" max="9632" width="11.88671875" style="1" customWidth="1"/>
    <col min="9633" max="9633" width="9" style="1" customWidth="1"/>
    <col min="9634" max="9634" width="9.6640625" style="1" customWidth="1"/>
    <col min="9635" max="9635" width="9.33203125" style="1" customWidth="1"/>
    <col min="9636" max="9636" width="8.6640625" style="1" customWidth="1"/>
    <col min="9637" max="9637" width="6.88671875" style="1" customWidth="1"/>
    <col min="9638" max="9882" width="9.109375" style="1" customWidth="1"/>
    <col min="9883" max="9883" width="3.6640625" style="1"/>
    <col min="9884" max="9884" width="4.5546875" style="1" customWidth="1"/>
    <col min="9885" max="9885" width="5.88671875" style="1" customWidth="1"/>
    <col min="9886" max="9886" width="36" style="1" customWidth="1"/>
    <col min="9887" max="9887" width="9.6640625" style="1" customWidth="1"/>
    <col min="9888" max="9888" width="11.88671875" style="1" customWidth="1"/>
    <col min="9889" max="9889" width="9" style="1" customWidth="1"/>
    <col min="9890" max="9890" width="9.6640625" style="1" customWidth="1"/>
    <col min="9891" max="9891" width="9.33203125" style="1" customWidth="1"/>
    <col min="9892" max="9892" width="8.6640625" style="1" customWidth="1"/>
    <col min="9893" max="9893" width="6.88671875" style="1" customWidth="1"/>
    <col min="9894" max="10138" width="9.109375" style="1" customWidth="1"/>
    <col min="10139" max="10139" width="3.6640625" style="1"/>
    <col min="10140" max="10140" width="4.5546875" style="1" customWidth="1"/>
    <col min="10141" max="10141" width="5.88671875" style="1" customWidth="1"/>
    <col min="10142" max="10142" width="36" style="1" customWidth="1"/>
    <col min="10143" max="10143" width="9.6640625" style="1" customWidth="1"/>
    <col min="10144" max="10144" width="11.88671875" style="1" customWidth="1"/>
    <col min="10145" max="10145" width="9" style="1" customWidth="1"/>
    <col min="10146" max="10146" width="9.6640625" style="1" customWidth="1"/>
    <col min="10147" max="10147" width="9.33203125" style="1" customWidth="1"/>
    <col min="10148" max="10148" width="8.6640625" style="1" customWidth="1"/>
    <col min="10149" max="10149" width="6.88671875" style="1" customWidth="1"/>
    <col min="10150" max="10394" width="9.109375" style="1" customWidth="1"/>
    <col min="10395" max="10395" width="3.6640625" style="1"/>
    <col min="10396" max="10396" width="4.5546875" style="1" customWidth="1"/>
    <col min="10397" max="10397" width="5.88671875" style="1" customWidth="1"/>
    <col min="10398" max="10398" width="36" style="1" customWidth="1"/>
    <col min="10399" max="10399" width="9.6640625" style="1" customWidth="1"/>
    <col min="10400" max="10400" width="11.88671875" style="1" customWidth="1"/>
    <col min="10401" max="10401" width="9" style="1" customWidth="1"/>
    <col min="10402" max="10402" width="9.6640625" style="1" customWidth="1"/>
    <col min="10403" max="10403" width="9.33203125" style="1" customWidth="1"/>
    <col min="10404" max="10404" width="8.6640625" style="1" customWidth="1"/>
    <col min="10405" max="10405" width="6.88671875" style="1" customWidth="1"/>
    <col min="10406" max="10650" width="9.109375" style="1" customWidth="1"/>
    <col min="10651" max="10651" width="3.6640625" style="1"/>
    <col min="10652" max="10652" width="4.5546875" style="1" customWidth="1"/>
    <col min="10653" max="10653" width="5.88671875" style="1" customWidth="1"/>
    <col min="10654" max="10654" width="36" style="1" customWidth="1"/>
    <col min="10655" max="10655" width="9.6640625" style="1" customWidth="1"/>
    <col min="10656" max="10656" width="11.88671875" style="1" customWidth="1"/>
    <col min="10657" max="10657" width="9" style="1" customWidth="1"/>
    <col min="10658" max="10658" width="9.6640625" style="1" customWidth="1"/>
    <col min="10659" max="10659" width="9.33203125" style="1" customWidth="1"/>
    <col min="10660" max="10660" width="8.6640625" style="1" customWidth="1"/>
    <col min="10661" max="10661" width="6.88671875" style="1" customWidth="1"/>
    <col min="10662" max="10906" width="9.109375" style="1" customWidth="1"/>
    <col min="10907" max="10907" width="3.6640625" style="1"/>
    <col min="10908" max="10908" width="4.5546875" style="1" customWidth="1"/>
    <col min="10909" max="10909" width="5.88671875" style="1" customWidth="1"/>
    <col min="10910" max="10910" width="36" style="1" customWidth="1"/>
    <col min="10911" max="10911" width="9.6640625" style="1" customWidth="1"/>
    <col min="10912" max="10912" width="11.88671875" style="1" customWidth="1"/>
    <col min="10913" max="10913" width="9" style="1" customWidth="1"/>
    <col min="10914" max="10914" width="9.6640625" style="1" customWidth="1"/>
    <col min="10915" max="10915" width="9.33203125" style="1" customWidth="1"/>
    <col min="10916" max="10916" width="8.6640625" style="1" customWidth="1"/>
    <col min="10917" max="10917" width="6.88671875" style="1" customWidth="1"/>
    <col min="10918" max="11162" width="9.109375" style="1" customWidth="1"/>
    <col min="11163" max="11163" width="3.6640625" style="1"/>
    <col min="11164" max="11164" width="4.5546875" style="1" customWidth="1"/>
    <col min="11165" max="11165" width="5.88671875" style="1" customWidth="1"/>
    <col min="11166" max="11166" width="36" style="1" customWidth="1"/>
    <col min="11167" max="11167" width="9.6640625" style="1" customWidth="1"/>
    <col min="11168" max="11168" width="11.88671875" style="1" customWidth="1"/>
    <col min="11169" max="11169" width="9" style="1" customWidth="1"/>
    <col min="11170" max="11170" width="9.6640625" style="1" customWidth="1"/>
    <col min="11171" max="11171" width="9.33203125" style="1" customWidth="1"/>
    <col min="11172" max="11172" width="8.6640625" style="1" customWidth="1"/>
    <col min="11173" max="11173" width="6.88671875" style="1" customWidth="1"/>
    <col min="11174" max="11418" width="9.109375" style="1" customWidth="1"/>
    <col min="11419" max="11419" width="3.6640625" style="1"/>
    <col min="11420" max="11420" width="4.5546875" style="1" customWidth="1"/>
    <col min="11421" max="11421" width="5.88671875" style="1" customWidth="1"/>
    <col min="11422" max="11422" width="36" style="1" customWidth="1"/>
    <col min="11423" max="11423" width="9.6640625" style="1" customWidth="1"/>
    <col min="11424" max="11424" width="11.88671875" style="1" customWidth="1"/>
    <col min="11425" max="11425" width="9" style="1" customWidth="1"/>
    <col min="11426" max="11426" width="9.6640625" style="1" customWidth="1"/>
    <col min="11427" max="11427" width="9.33203125" style="1" customWidth="1"/>
    <col min="11428" max="11428" width="8.6640625" style="1" customWidth="1"/>
    <col min="11429" max="11429" width="6.88671875" style="1" customWidth="1"/>
    <col min="11430" max="11674" width="9.109375" style="1" customWidth="1"/>
    <col min="11675" max="11675" width="3.6640625" style="1"/>
    <col min="11676" max="11676" width="4.5546875" style="1" customWidth="1"/>
    <col min="11677" max="11677" width="5.88671875" style="1" customWidth="1"/>
    <col min="11678" max="11678" width="36" style="1" customWidth="1"/>
    <col min="11679" max="11679" width="9.6640625" style="1" customWidth="1"/>
    <col min="11680" max="11680" width="11.88671875" style="1" customWidth="1"/>
    <col min="11681" max="11681" width="9" style="1" customWidth="1"/>
    <col min="11682" max="11682" width="9.6640625" style="1" customWidth="1"/>
    <col min="11683" max="11683" width="9.33203125" style="1" customWidth="1"/>
    <col min="11684" max="11684" width="8.6640625" style="1" customWidth="1"/>
    <col min="11685" max="11685" width="6.88671875" style="1" customWidth="1"/>
    <col min="11686" max="11930" width="9.109375" style="1" customWidth="1"/>
    <col min="11931" max="11931" width="3.6640625" style="1"/>
    <col min="11932" max="11932" width="4.5546875" style="1" customWidth="1"/>
    <col min="11933" max="11933" width="5.88671875" style="1" customWidth="1"/>
    <col min="11934" max="11934" width="36" style="1" customWidth="1"/>
    <col min="11935" max="11935" width="9.6640625" style="1" customWidth="1"/>
    <col min="11936" max="11936" width="11.88671875" style="1" customWidth="1"/>
    <col min="11937" max="11937" width="9" style="1" customWidth="1"/>
    <col min="11938" max="11938" width="9.6640625" style="1" customWidth="1"/>
    <col min="11939" max="11939" width="9.33203125" style="1" customWidth="1"/>
    <col min="11940" max="11940" width="8.6640625" style="1" customWidth="1"/>
    <col min="11941" max="11941" width="6.88671875" style="1" customWidth="1"/>
    <col min="11942" max="12186" width="9.109375" style="1" customWidth="1"/>
    <col min="12187" max="12187" width="3.6640625" style="1"/>
    <col min="12188" max="12188" width="4.5546875" style="1" customWidth="1"/>
    <col min="12189" max="12189" width="5.88671875" style="1" customWidth="1"/>
    <col min="12190" max="12190" width="36" style="1" customWidth="1"/>
    <col min="12191" max="12191" width="9.6640625" style="1" customWidth="1"/>
    <col min="12192" max="12192" width="11.88671875" style="1" customWidth="1"/>
    <col min="12193" max="12193" width="9" style="1" customWidth="1"/>
    <col min="12194" max="12194" width="9.6640625" style="1" customWidth="1"/>
    <col min="12195" max="12195" width="9.33203125" style="1" customWidth="1"/>
    <col min="12196" max="12196" width="8.6640625" style="1" customWidth="1"/>
    <col min="12197" max="12197" width="6.88671875" style="1" customWidth="1"/>
    <col min="12198" max="12442" width="9.109375" style="1" customWidth="1"/>
    <col min="12443" max="12443" width="3.6640625" style="1"/>
    <col min="12444" max="12444" width="4.5546875" style="1" customWidth="1"/>
    <col min="12445" max="12445" width="5.88671875" style="1" customWidth="1"/>
    <col min="12446" max="12446" width="36" style="1" customWidth="1"/>
    <col min="12447" max="12447" width="9.6640625" style="1" customWidth="1"/>
    <col min="12448" max="12448" width="11.88671875" style="1" customWidth="1"/>
    <col min="12449" max="12449" width="9" style="1" customWidth="1"/>
    <col min="12450" max="12450" width="9.6640625" style="1" customWidth="1"/>
    <col min="12451" max="12451" width="9.33203125" style="1" customWidth="1"/>
    <col min="12452" max="12452" width="8.6640625" style="1" customWidth="1"/>
    <col min="12453" max="12453" width="6.88671875" style="1" customWidth="1"/>
    <col min="12454" max="12698" width="9.109375" style="1" customWidth="1"/>
    <col min="12699" max="12699" width="3.6640625" style="1"/>
    <col min="12700" max="12700" width="4.5546875" style="1" customWidth="1"/>
    <col min="12701" max="12701" width="5.88671875" style="1" customWidth="1"/>
    <col min="12702" max="12702" width="36" style="1" customWidth="1"/>
    <col min="12703" max="12703" width="9.6640625" style="1" customWidth="1"/>
    <col min="12704" max="12704" width="11.88671875" style="1" customWidth="1"/>
    <col min="12705" max="12705" width="9" style="1" customWidth="1"/>
    <col min="12706" max="12706" width="9.6640625" style="1" customWidth="1"/>
    <col min="12707" max="12707" width="9.33203125" style="1" customWidth="1"/>
    <col min="12708" max="12708" width="8.6640625" style="1" customWidth="1"/>
    <col min="12709" max="12709" width="6.88671875" style="1" customWidth="1"/>
    <col min="12710" max="12954" width="9.109375" style="1" customWidth="1"/>
    <col min="12955" max="12955" width="3.6640625" style="1"/>
    <col min="12956" max="12956" width="4.5546875" style="1" customWidth="1"/>
    <col min="12957" max="12957" width="5.88671875" style="1" customWidth="1"/>
    <col min="12958" max="12958" width="36" style="1" customWidth="1"/>
    <col min="12959" max="12959" width="9.6640625" style="1" customWidth="1"/>
    <col min="12960" max="12960" width="11.88671875" style="1" customWidth="1"/>
    <col min="12961" max="12961" width="9" style="1" customWidth="1"/>
    <col min="12962" max="12962" width="9.6640625" style="1" customWidth="1"/>
    <col min="12963" max="12963" width="9.33203125" style="1" customWidth="1"/>
    <col min="12964" max="12964" width="8.6640625" style="1" customWidth="1"/>
    <col min="12965" max="12965" width="6.88671875" style="1" customWidth="1"/>
    <col min="12966" max="13210" width="9.109375" style="1" customWidth="1"/>
    <col min="13211" max="13211" width="3.6640625" style="1"/>
    <col min="13212" max="13212" width="4.5546875" style="1" customWidth="1"/>
    <col min="13213" max="13213" width="5.88671875" style="1" customWidth="1"/>
    <col min="13214" max="13214" width="36" style="1" customWidth="1"/>
    <col min="13215" max="13215" width="9.6640625" style="1" customWidth="1"/>
    <col min="13216" max="13216" width="11.88671875" style="1" customWidth="1"/>
    <col min="13217" max="13217" width="9" style="1" customWidth="1"/>
    <col min="13218" max="13218" width="9.6640625" style="1" customWidth="1"/>
    <col min="13219" max="13219" width="9.33203125" style="1" customWidth="1"/>
    <col min="13220" max="13220" width="8.6640625" style="1" customWidth="1"/>
    <col min="13221" max="13221" width="6.88671875" style="1" customWidth="1"/>
    <col min="13222" max="13466" width="9.109375" style="1" customWidth="1"/>
    <col min="13467" max="13467" width="3.6640625" style="1"/>
    <col min="13468" max="13468" width="4.5546875" style="1" customWidth="1"/>
    <col min="13469" max="13469" width="5.88671875" style="1" customWidth="1"/>
    <col min="13470" max="13470" width="36" style="1" customWidth="1"/>
    <col min="13471" max="13471" width="9.6640625" style="1" customWidth="1"/>
    <col min="13472" max="13472" width="11.88671875" style="1" customWidth="1"/>
    <col min="13473" max="13473" width="9" style="1" customWidth="1"/>
    <col min="13474" max="13474" width="9.6640625" style="1" customWidth="1"/>
    <col min="13475" max="13475" width="9.33203125" style="1" customWidth="1"/>
    <col min="13476" max="13476" width="8.6640625" style="1" customWidth="1"/>
    <col min="13477" max="13477" width="6.88671875" style="1" customWidth="1"/>
    <col min="13478" max="13722" width="9.109375" style="1" customWidth="1"/>
    <col min="13723" max="13723" width="3.6640625" style="1"/>
    <col min="13724" max="13724" width="4.5546875" style="1" customWidth="1"/>
    <col min="13725" max="13725" width="5.88671875" style="1" customWidth="1"/>
    <col min="13726" max="13726" width="36" style="1" customWidth="1"/>
    <col min="13727" max="13727" width="9.6640625" style="1" customWidth="1"/>
    <col min="13728" max="13728" width="11.88671875" style="1" customWidth="1"/>
    <col min="13729" max="13729" width="9" style="1" customWidth="1"/>
    <col min="13730" max="13730" width="9.6640625" style="1" customWidth="1"/>
    <col min="13731" max="13731" width="9.33203125" style="1" customWidth="1"/>
    <col min="13732" max="13732" width="8.6640625" style="1" customWidth="1"/>
    <col min="13733" max="13733" width="6.88671875" style="1" customWidth="1"/>
    <col min="13734" max="13978" width="9.109375" style="1" customWidth="1"/>
    <col min="13979" max="13979" width="3.6640625" style="1"/>
    <col min="13980" max="13980" width="4.5546875" style="1" customWidth="1"/>
    <col min="13981" max="13981" width="5.88671875" style="1" customWidth="1"/>
    <col min="13982" max="13982" width="36" style="1" customWidth="1"/>
    <col min="13983" max="13983" width="9.6640625" style="1" customWidth="1"/>
    <col min="13984" max="13984" width="11.88671875" style="1" customWidth="1"/>
    <col min="13985" max="13985" width="9" style="1" customWidth="1"/>
    <col min="13986" max="13986" width="9.6640625" style="1" customWidth="1"/>
    <col min="13987" max="13987" width="9.33203125" style="1" customWidth="1"/>
    <col min="13988" max="13988" width="8.6640625" style="1" customWidth="1"/>
    <col min="13989" max="13989" width="6.88671875" style="1" customWidth="1"/>
    <col min="13990" max="14234" width="9.109375" style="1" customWidth="1"/>
    <col min="14235" max="14235" width="3.6640625" style="1"/>
    <col min="14236" max="14236" width="4.5546875" style="1" customWidth="1"/>
    <col min="14237" max="14237" width="5.88671875" style="1" customWidth="1"/>
    <col min="14238" max="14238" width="36" style="1" customWidth="1"/>
    <col min="14239" max="14239" width="9.6640625" style="1" customWidth="1"/>
    <col min="14240" max="14240" width="11.88671875" style="1" customWidth="1"/>
    <col min="14241" max="14241" width="9" style="1" customWidth="1"/>
    <col min="14242" max="14242" width="9.6640625" style="1" customWidth="1"/>
    <col min="14243" max="14243" width="9.33203125" style="1" customWidth="1"/>
    <col min="14244" max="14244" width="8.6640625" style="1" customWidth="1"/>
    <col min="14245" max="14245" width="6.88671875" style="1" customWidth="1"/>
    <col min="14246" max="14490" width="9.109375" style="1" customWidth="1"/>
    <col min="14491" max="14491" width="3.6640625" style="1"/>
    <col min="14492" max="14492" width="4.5546875" style="1" customWidth="1"/>
    <col min="14493" max="14493" width="5.88671875" style="1" customWidth="1"/>
    <col min="14494" max="14494" width="36" style="1" customWidth="1"/>
    <col min="14495" max="14495" width="9.6640625" style="1" customWidth="1"/>
    <col min="14496" max="14496" width="11.88671875" style="1" customWidth="1"/>
    <col min="14497" max="14497" width="9" style="1" customWidth="1"/>
    <col min="14498" max="14498" width="9.6640625" style="1" customWidth="1"/>
    <col min="14499" max="14499" width="9.33203125" style="1" customWidth="1"/>
    <col min="14500" max="14500" width="8.6640625" style="1" customWidth="1"/>
    <col min="14501" max="14501" width="6.88671875" style="1" customWidth="1"/>
    <col min="14502" max="14746" width="9.109375" style="1" customWidth="1"/>
    <col min="14747" max="14747" width="3.6640625" style="1"/>
    <col min="14748" max="14748" width="4.5546875" style="1" customWidth="1"/>
    <col min="14749" max="14749" width="5.88671875" style="1" customWidth="1"/>
    <col min="14750" max="14750" width="36" style="1" customWidth="1"/>
    <col min="14751" max="14751" width="9.6640625" style="1" customWidth="1"/>
    <col min="14752" max="14752" width="11.88671875" style="1" customWidth="1"/>
    <col min="14753" max="14753" width="9" style="1" customWidth="1"/>
    <col min="14754" max="14754" width="9.6640625" style="1" customWidth="1"/>
    <col min="14755" max="14755" width="9.33203125" style="1" customWidth="1"/>
    <col min="14756" max="14756" width="8.6640625" style="1" customWidth="1"/>
    <col min="14757" max="14757" width="6.88671875" style="1" customWidth="1"/>
    <col min="14758" max="15002" width="9.109375" style="1" customWidth="1"/>
    <col min="15003" max="15003" width="3.6640625" style="1"/>
    <col min="15004" max="15004" width="4.5546875" style="1" customWidth="1"/>
    <col min="15005" max="15005" width="5.88671875" style="1" customWidth="1"/>
    <col min="15006" max="15006" width="36" style="1" customWidth="1"/>
    <col min="15007" max="15007" width="9.6640625" style="1" customWidth="1"/>
    <col min="15008" max="15008" width="11.88671875" style="1" customWidth="1"/>
    <col min="15009" max="15009" width="9" style="1" customWidth="1"/>
    <col min="15010" max="15010" width="9.6640625" style="1" customWidth="1"/>
    <col min="15011" max="15011" width="9.33203125" style="1" customWidth="1"/>
    <col min="15012" max="15012" width="8.6640625" style="1" customWidth="1"/>
    <col min="15013" max="15013" width="6.88671875" style="1" customWidth="1"/>
    <col min="15014" max="15258" width="9.109375" style="1" customWidth="1"/>
    <col min="15259" max="15259" width="3.6640625" style="1"/>
    <col min="15260" max="15260" width="4.5546875" style="1" customWidth="1"/>
    <col min="15261" max="15261" width="5.88671875" style="1" customWidth="1"/>
    <col min="15262" max="15262" width="36" style="1" customWidth="1"/>
    <col min="15263" max="15263" width="9.6640625" style="1" customWidth="1"/>
    <col min="15264" max="15264" width="11.88671875" style="1" customWidth="1"/>
    <col min="15265" max="15265" width="9" style="1" customWidth="1"/>
    <col min="15266" max="15266" width="9.6640625" style="1" customWidth="1"/>
    <col min="15267" max="15267" width="9.33203125" style="1" customWidth="1"/>
    <col min="15268" max="15268" width="8.6640625" style="1" customWidth="1"/>
    <col min="15269" max="15269" width="6.88671875" style="1" customWidth="1"/>
    <col min="15270" max="15514" width="9.109375" style="1" customWidth="1"/>
    <col min="15515" max="15515" width="3.6640625" style="1"/>
    <col min="15516" max="15516" width="4.5546875" style="1" customWidth="1"/>
    <col min="15517" max="15517" width="5.88671875" style="1" customWidth="1"/>
    <col min="15518" max="15518" width="36" style="1" customWidth="1"/>
    <col min="15519" max="15519" width="9.6640625" style="1" customWidth="1"/>
    <col min="15520" max="15520" width="11.88671875" style="1" customWidth="1"/>
    <col min="15521" max="15521" width="9" style="1" customWidth="1"/>
    <col min="15522" max="15522" width="9.6640625" style="1" customWidth="1"/>
    <col min="15523" max="15523" width="9.33203125" style="1" customWidth="1"/>
    <col min="15524" max="15524" width="8.6640625" style="1" customWidth="1"/>
    <col min="15525" max="15525" width="6.88671875" style="1" customWidth="1"/>
    <col min="15526" max="15770" width="9.109375" style="1" customWidth="1"/>
    <col min="15771" max="15771" width="3.6640625" style="1"/>
    <col min="15772" max="15772" width="4.5546875" style="1" customWidth="1"/>
    <col min="15773" max="15773" width="5.88671875" style="1" customWidth="1"/>
    <col min="15774" max="15774" width="36" style="1" customWidth="1"/>
    <col min="15775" max="15775" width="9.6640625" style="1" customWidth="1"/>
    <col min="15776" max="15776" width="11.88671875" style="1" customWidth="1"/>
    <col min="15777" max="15777" width="9" style="1" customWidth="1"/>
    <col min="15778" max="15778" width="9.6640625" style="1" customWidth="1"/>
    <col min="15779" max="15779" width="9.33203125" style="1" customWidth="1"/>
    <col min="15780" max="15780" width="8.6640625" style="1" customWidth="1"/>
    <col min="15781" max="15781" width="6.88671875" style="1" customWidth="1"/>
    <col min="15782" max="16026" width="9.109375" style="1" customWidth="1"/>
    <col min="16027" max="16027" width="3.6640625" style="1"/>
    <col min="16028" max="16028" width="4.5546875" style="1" customWidth="1"/>
    <col min="16029" max="16029" width="5.88671875" style="1" customWidth="1"/>
    <col min="16030" max="16030" width="36" style="1" customWidth="1"/>
    <col min="16031" max="16031" width="9.6640625" style="1" customWidth="1"/>
    <col min="16032" max="16032" width="11.88671875" style="1" customWidth="1"/>
    <col min="16033" max="16033" width="9" style="1" customWidth="1"/>
    <col min="16034" max="16034" width="9.6640625" style="1" customWidth="1"/>
    <col min="16035" max="16035" width="9.33203125" style="1" customWidth="1"/>
    <col min="16036" max="16036" width="8.6640625" style="1" customWidth="1"/>
    <col min="16037" max="16037" width="6.88671875" style="1" customWidth="1"/>
    <col min="16038" max="16282" width="9.109375" style="1" customWidth="1"/>
    <col min="16283" max="16384" width="3.6640625" style="1"/>
  </cols>
  <sheetData>
    <row r="1" spans="1:9" x14ac:dyDescent="0.2">
      <c r="C1" s="4"/>
      <c r="G1" s="248"/>
      <c r="H1" s="248"/>
      <c r="I1" s="248"/>
    </row>
    <row r="2" spans="1:9" x14ac:dyDescent="0.2">
      <c r="A2" s="288" t="s">
        <v>20</v>
      </c>
      <c r="B2" s="288"/>
      <c r="C2" s="288"/>
      <c r="D2" s="288"/>
      <c r="E2" s="288"/>
      <c r="F2" s="288"/>
      <c r="G2" s="288"/>
      <c r="H2" s="288"/>
      <c r="I2" s="288"/>
    </row>
    <row r="3" spans="1:9" x14ac:dyDescent="0.2">
      <c r="A3" s="2"/>
      <c r="B3" s="2"/>
      <c r="C3" s="2"/>
      <c r="D3" s="2"/>
      <c r="E3" s="2"/>
      <c r="F3" s="2"/>
      <c r="G3" s="2"/>
      <c r="H3" s="2"/>
      <c r="I3" s="2"/>
    </row>
    <row r="4" spans="1:9" x14ac:dyDescent="0.2">
      <c r="A4" s="2"/>
      <c r="B4" s="2"/>
      <c r="C4" s="289" t="s">
        <v>21</v>
      </c>
      <c r="D4" s="289"/>
      <c r="E4" s="289"/>
      <c r="F4" s="289"/>
      <c r="G4" s="289"/>
      <c r="H4" s="289"/>
      <c r="I4" s="289"/>
    </row>
    <row r="5" spans="1:9" ht="11.25" customHeight="1" x14ac:dyDescent="0.2">
      <c r="A5" s="91"/>
      <c r="B5" s="91"/>
      <c r="C5" s="291" t="s">
        <v>17</v>
      </c>
      <c r="D5" s="291"/>
      <c r="E5" s="291"/>
      <c r="F5" s="291"/>
      <c r="G5" s="291"/>
      <c r="H5" s="291"/>
      <c r="I5" s="291"/>
    </row>
    <row r="6" spans="1:9" x14ac:dyDescent="0.2">
      <c r="A6" s="290" t="s">
        <v>22</v>
      </c>
      <c r="B6" s="290"/>
      <c r="C6" s="290"/>
      <c r="D6" s="256" t="str">
        <f>'Kopt a+c+n'!B13</f>
        <v>Daudzīvokļu dzīvojamā ēka</v>
      </c>
      <c r="E6" s="256"/>
      <c r="F6" s="256"/>
      <c r="G6" s="256"/>
      <c r="H6" s="256"/>
      <c r="I6" s="256"/>
    </row>
    <row r="7" spans="1:9" x14ac:dyDescent="0.2">
      <c r="A7" s="290" t="s">
        <v>6</v>
      </c>
      <c r="B7" s="290"/>
      <c r="C7" s="290"/>
      <c r="D7" s="257" t="str">
        <f>'Kopt a+c+n'!B14</f>
        <v>Daudzdzīvokļu dzīvojamās ēkas energoefektivitātes paaugstināšana</v>
      </c>
      <c r="E7" s="257"/>
      <c r="F7" s="257"/>
      <c r="G7" s="257"/>
      <c r="H7" s="257"/>
      <c r="I7" s="257"/>
    </row>
    <row r="8" spans="1:9" x14ac:dyDescent="0.2">
      <c r="A8" s="296" t="s">
        <v>23</v>
      </c>
      <c r="B8" s="296"/>
      <c r="C8" s="296"/>
      <c r="D8" s="257" t="str">
        <f>'Kopt a+c+n'!B15</f>
        <v>Kurzemes iela 3, Tukums, Tukuma novads, LV-3101</v>
      </c>
      <c r="E8" s="257"/>
      <c r="F8" s="257"/>
      <c r="G8" s="257"/>
      <c r="H8" s="257"/>
      <c r="I8" s="257"/>
    </row>
    <row r="9" spans="1:9" x14ac:dyDescent="0.2">
      <c r="A9" s="296" t="s">
        <v>24</v>
      </c>
      <c r="B9" s="296"/>
      <c r="C9" s="296"/>
      <c r="D9" s="258" t="str">
        <f>'Kopt a+c+n'!B16</f>
        <v>22062023/K-3</v>
      </c>
      <c r="E9" s="258"/>
      <c r="F9" s="258"/>
      <c r="G9" s="258"/>
      <c r="H9" s="258"/>
      <c r="I9" s="258"/>
    </row>
    <row r="10" spans="1:9" x14ac:dyDescent="0.2">
      <c r="C10" s="4" t="s">
        <v>25</v>
      </c>
      <c r="D10" s="297">
        <f>E30</f>
        <v>0</v>
      </c>
      <c r="E10" s="297"/>
      <c r="F10" s="54"/>
      <c r="G10" s="54"/>
      <c r="H10" s="54"/>
      <c r="I10" s="54"/>
    </row>
    <row r="11" spans="1:9" x14ac:dyDescent="0.2">
      <c r="C11" s="4" t="s">
        <v>26</v>
      </c>
      <c r="D11" s="298">
        <f>I26</f>
        <v>0</v>
      </c>
      <c r="E11" s="298"/>
      <c r="F11" s="54"/>
      <c r="G11" s="54"/>
      <c r="H11" s="54"/>
      <c r="I11" s="54"/>
    </row>
    <row r="12" spans="1:9" ht="10.8" thickBot="1" x14ac:dyDescent="0.25">
      <c r="F12" s="17"/>
      <c r="G12" s="17"/>
      <c r="H12" s="17"/>
      <c r="I12" s="17"/>
    </row>
    <row r="13" spans="1:9" x14ac:dyDescent="0.2">
      <c r="A13" s="301" t="s">
        <v>27</v>
      </c>
      <c r="B13" s="303" t="s">
        <v>28</v>
      </c>
      <c r="C13" s="305" t="s">
        <v>29</v>
      </c>
      <c r="D13" s="306"/>
      <c r="E13" s="299" t="s">
        <v>30</v>
      </c>
      <c r="F13" s="292" t="s">
        <v>31</v>
      </c>
      <c r="G13" s="293"/>
      <c r="H13" s="293"/>
      <c r="I13" s="294" t="s">
        <v>32</v>
      </c>
    </row>
    <row r="14" spans="1:9" ht="21" thickBot="1" x14ac:dyDescent="0.25">
      <c r="A14" s="302"/>
      <c r="B14" s="304"/>
      <c r="C14" s="307"/>
      <c r="D14" s="308"/>
      <c r="E14" s="300"/>
      <c r="F14" s="18" t="s">
        <v>33</v>
      </c>
      <c r="G14" s="19" t="s">
        <v>34</v>
      </c>
      <c r="H14" s="19" t="s">
        <v>35</v>
      </c>
      <c r="I14" s="295"/>
    </row>
    <row r="15" spans="1:9" x14ac:dyDescent="0.2">
      <c r="A15" s="50">
        <f>IF(E15=0,0,IF(COUNTBLANK(E15)=1,0,COUNTA($E$15:E15)))</f>
        <v>0</v>
      </c>
      <c r="B15" s="23">
        <f>IF(A15=0,0,CONCATENATE("A-",A15))</f>
        <v>0</v>
      </c>
      <c r="C15" s="286" t="str">
        <f>'1a'!C2:I2</f>
        <v>Būvlaukuma sagatavošana</v>
      </c>
      <c r="D15" s="287"/>
      <c r="E15" s="92">
        <f>'1a'!P25</f>
        <v>0</v>
      </c>
      <c r="F15" s="93">
        <f>'1a'!M25</f>
        <v>0</v>
      </c>
      <c r="G15" s="94">
        <f>'1a'!N25</f>
        <v>0</v>
      </c>
      <c r="H15" s="94">
        <f>'1a'!O25</f>
        <v>0</v>
      </c>
      <c r="I15" s="45">
        <f>'1a'!L25</f>
        <v>0</v>
      </c>
    </row>
    <row r="16" spans="1:9" x14ac:dyDescent="0.2">
      <c r="A16" s="51">
        <f>IF(E16=0,0,IF(COUNTBLANK(E16)=1,0,COUNTA($E$15:E16)))</f>
        <v>0</v>
      </c>
      <c r="B16" s="24">
        <f t="shared" ref="B16:B25" si="0">IF(A16=0,0,CONCATENATE("A-",A16))</f>
        <v>0</v>
      </c>
      <c r="C16" s="279" t="str">
        <f>'2a'!C2:I2</f>
        <v>Demontāžas darbi</v>
      </c>
      <c r="D16" s="280"/>
      <c r="E16" s="95">
        <f>'2a'!P29</f>
        <v>0</v>
      </c>
      <c r="F16" s="96">
        <f>'2a'!M29</f>
        <v>0</v>
      </c>
      <c r="G16" s="97">
        <f>'2a'!N29</f>
        <v>0</v>
      </c>
      <c r="H16" s="97">
        <f>'2a'!O29</f>
        <v>0</v>
      </c>
      <c r="I16" s="46">
        <f>'2a'!L29</f>
        <v>0</v>
      </c>
    </row>
    <row r="17" spans="1:9" x14ac:dyDescent="0.2">
      <c r="A17" s="51">
        <f>IF(E17=0,0,IF(COUNTBLANK(E17)=1,0,COUNTA($E$15:E17)))</f>
        <v>0</v>
      </c>
      <c r="B17" s="24">
        <f t="shared" si="0"/>
        <v>0</v>
      </c>
      <c r="C17" s="279" t="str">
        <f>'3a'!C2:I2</f>
        <v>Fasādes</v>
      </c>
      <c r="D17" s="280"/>
      <c r="E17" s="98">
        <f>'3a'!P116</f>
        <v>0</v>
      </c>
      <c r="F17" s="96">
        <f>'3a'!M116</f>
        <v>0</v>
      </c>
      <c r="G17" s="97">
        <f>'3a'!N116</f>
        <v>0</v>
      </c>
      <c r="H17" s="97">
        <f>'3a'!O116</f>
        <v>0</v>
      </c>
      <c r="I17" s="46">
        <f>'3a'!L116</f>
        <v>0</v>
      </c>
    </row>
    <row r="18" spans="1:9" ht="11.25" customHeight="1" x14ac:dyDescent="0.2">
      <c r="A18" s="51">
        <f>IF(E18=0,0,IF(COUNTBLANK(E18)=1,0,COUNTA($E$15:E18)))</f>
        <v>0</v>
      </c>
      <c r="B18" s="24">
        <f t="shared" si="0"/>
        <v>0</v>
      </c>
      <c r="C18" s="279" t="str">
        <f>'4a'!C2:I2</f>
        <v>Logi un durvis</v>
      </c>
      <c r="D18" s="280"/>
      <c r="E18" s="98">
        <f>'4a'!P37</f>
        <v>0</v>
      </c>
      <c r="F18" s="96">
        <f>'4a'!M37</f>
        <v>0</v>
      </c>
      <c r="G18" s="97">
        <f>'4a'!N37</f>
        <v>0</v>
      </c>
      <c r="H18" s="97">
        <f>'4a'!O37</f>
        <v>0</v>
      </c>
      <c r="I18" s="46">
        <f>'4a'!L37</f>
        <v>0</v>
      </c>
    </row>
    <row r="19" spans="1:9" x14ac:dyDescent="0.2">
      <c r="A19" s="51">
        <f>IF(E19=0,0,IF(COUNTBLANK(E19)=1,0,COUNTA($E$15:E19)))</f>
        <v>0</v>
      </c>
      <c r="B19" s="24">
        <f t="shared" si="0"/>
        <v>0</v>
      </c>
      <c r="C19" s="279" t="str">
        <f>'5a'!C2:I2</f>
        <v>Pagraba pārseguma siltināšana</v>
      </c>
      <c r="D19" s="280"/>
      <c r="E19" s="98">
        <f>'5a'!P29</f>
        <v>0</v>
      </c>
      <c r="F19" s="96">
        <f>'5a'!M29</f>
        <v>0</v>
      </c>
      <c r="G19" s="97">
        <f>'5a'!N29</f>
        <v>0</v>
      </c>
      <c r="H19" s="97">
        <f>'5a'!O29</f>
        <v>0</v>
      </c>
      <c r="I19" s="46">
        <f>'5a'!L29</f>
        <v>0</v>
      </c>
    </row>
    <row r="20" spans="1:9" x14ac:dyDescent="0.2">
      <c r="A20" s="51">
        <f>IF(E20=0,0,IF(COUNTBLANK(E20)=1,0,COUNTA($E$15:E20)))</f>
        <v>0</v>
      </c>
      <c r="B20" s="24">
        <f t="shared" si="0"/>
        <v>0</v>
      </c>
      <c r="C20" s="279" t="str">
        <f>'6a'!C2:I2</f>
        <v>Jumta darbi</v>
      </c>
      <c r="D20" s="280"/>
      <c r="E20" s="98">
        <f>'6a'!P33</f>
        <v>0</v>
      </c>
      <c r="F20" s="96">
        <f>'6a'!M33</f>
        <v>0</v>
      </c>
      <c r="G20" s="97">
        <f>'6a'!N33</f>
        <v>0</v>
      </c>
      <c r="H20" s="97">
        <f>'6a'!O33</f>
        <v>0</v>
      </c>
      <c r="I20" s="46">
        <f>'6a'!L33</f>
        <v>0</v>
      </c>
    </row>
    <row r="21" spans="1:9" x14ac:dyDescent="0.2">
      <c r="A21" s="51">
        <f>IF(E21=0,0,IF(COUNTBLANK(E21)=1,0,COUNTA($E$15:E21)))</f>
        <v>0</v>
      </c>
      <c r="B21" s="24">
        <f t="shared" si="0"/>
        <v>0</v>
      </c>
      <c r="C21" s="279" t="str">
        <f>'7a'!C2:I2</f>
        <v>Bēniņu siltināšana</v>
      </c>
      <c r="D21" s="280"/>
      <c r="E21" s="98">
        <f>'7a'!P23</f>
        <v>0</v>
      </c>
      <c r="F21" s="96">
        <f>'7a'!M23</f>
        <v>0</v>
      </c>
      <c r="G21" s="97">
        <f>'7a'!N23</f>
        <v>0</v>
      </c>
      <c r="H21" s="97">
        <f>'7a'!O23</f>
        <v>0</v>
      </c>
      <c r="I21" s="46">
        <f>'7a'!L23</f>
        <v>0</v>
      </c>
    </row>
    <row r="22" spans="1:9" x14ac:dyDescent="0.2">
      <c r="A22" s="51">
        <f>IF(E22=0,0,IF(COUNTBLANK(E22)=1,0,COUNTA($E$15:E22)))</f>
        <v>0</v>
      </c>
      <c r="B22" s="24">
        <f t="shared" si="0"/>
        <v>0</v>
      </c>
      <c r="C22" s="279" t="str">
        <f>'8a'!C2:I2</f>
        <v>Labiekārtošana</v>
      </c>
      <c r="D22" s="280"/>
      <c r="E22" s="98">
        <f>'8a'!P22</f>
        <v>0</v>
      </c>
      <c r="F22" s="96">
        <f>'8a'!M22</f>
        <v>0</v>
      </c>
      <c r="G22" s="97">
        <f>'8a'!N22</f>
        <v>0</v>
      </c>
      <c r="H22" s="97">
        <f>'8a'!O22</f>
        <v>0</v>
      </c>
      <c r="I22" s="46">
        <f>'8a'!L22</f>
        <v>0</v>
      </c>
    </row>
    <row r="23" spans="1:9" x14ac:dyDescent="0.2">
      <c r="A23" s="51">
        <f>IF(E23=0,0,IF(COUNTBLANK(E23)=1,0,COUNTA($E$15:E23)))</f>
        <v>0</v>
      </c>
      <c r="B23" s="24">
        <f t="shared" si="0"/>
        <v>0</v>
      </c>
      <c r="C23" s="279" t="str">
        <f>'9a'!C2:I2</f>
        <v>Apkure, vēdināšana un gaisa kondicionēšana</v>
      </c>
      <c r="D23" s="280"/>
      <c r="E23" s="98">
        <f>'9a'!P67</f>
        <v>0</v>
      </c>
      <c r="F23" s="96">
        <f>'9a'!M67</f>
        <v>0</v>
      </c>
      <c r="G23" s="97">
        <f>'9a'!N67</f>
        <v>0</v>
      </c>
      <c r="H23" s="97">
        <f>'9a'!O67</f>
        <v>0</v>
      </c>
      <c r="I23" s="46">
        <f>'9a'!L67</f>
        <v>0</v>
      </c>
    </row>
    <row r="24" spans="1:9" x14ac:dyDescent="0.2">
      <c r="A24" s="51">
        <f>IF(E24=0,0,IF(COUNTBLANK(E24)=1,0,COUNTA($E$15:E24)))</f>
        <v>0</v>
      </c>
      <c r="B24" s="24">
        <f t="shared" si="0"/>
        <v>0</v>
      </c>
      <c r="C24" s="279" t="str">
        <f>'10a'!C2:I2</f>
        <v>SM iekārtu, konstrukciju un būvizstrādājumu kopsavilkums 1</v>
      </c>
      <c r="D24" s="280"/>
      <c r="E24" s="98">
        <f>'10a'!P73</f>
        <v>0</v>
      </c>
      <c r="F24" s="96">
        <f>'10a'!M73</f>
        <v>0</v>
      </c>
      <c r="G24" s="97">
        <f>'10a'!N73</f>
        <v>0</v>
      </c>
      <c r="H24" s="97">
        <f>'10a'!O73</f>
        <v>0</v>
      </c>
      <c r="I24" s="46">
        <f>'10a'!L73</f>
        <v>0</v>
      </c>
    </row>
    <row r="25" spans="1:9" ht="11.25" customHeight="1" thickBot="1" x14ac:dyDescent="0.25">
      <c r="A25" s="51">
        <f>IF(E25=0,0,IF(COUNTBLANK(E25)=1,0,COUNTA($E$15:E25)))</f>
        <v>0</v>
      </c>
      <c r="B25" s="24">
        <f t="shared" si="0"/>
        <v>0</v>
      </c>
      <c r="C25" s="279" t="str">
        <f>'11a'!C2:I2</f>
        <v>SM iekārtu, konstrukciju un būvizstrādājumu kopsavilkums 2</v>
      </c>
      <c r="D25" s="280"/>
      <c r="E25" s="98">
        <f>'11a'!P74</f>
        <v>0</v>
      </c>
      <c r="F25" s="96">
        <f>'11a'!M74</f>
        <v>0</v>
      </c>
      <c r="G25" s="97">
        <f>'11a'!N74</f>
        <v>0</v>
      </c>
      <c r="H25" s="97">
        <f>'11a'!O74</f>
        <v>0</v>
      </c>
      <c r="I25" s="46">
        <f>'11a'!L74</f>
        <v>0</v>
      </c>
    </row>
    <row r="26" spans="1:9" ht="10.8" thickBot="1" x14ac:dyDescent="0.25">
      <c r="A26" s="264" t="s">
        <v>36</v>
      </c>
      <c r="B26" s="265"/>
      <c r="C26" s="265"/>
      <c r="D26" s="296"/>
      <c r="E26" s="99">
        <f>SUM(E15:E25)</f>
        <v>0</v>
      </c>
      <c r="F26" s="100">
        <f>SUM(F15:F25)</f>
        <v>0</v>
      </c>
      <c r="G26" s="101">
        <f>SUM(G15:G25)</f>
        <v>0</v>
      </c>
      <c r="H26" s="101">
        <f>SUM(H15:H25)</f>
        <v>0</v>
      </c>
      <c r="I26" s="38">
        <f>SUM(I15:I25)</f>
        <v>0</v>
      </c>
    </row>
    <row r="27" spans="1:9" x14ac:dyDescent="0.2">
      <c r="A27" s="266" t="s">
        <v>37</v>
      </c>
      <c r="B27" s="267"/>
      <c r="C27" s="309"/>
      <c r="D27" s="87">
        <f>'Kops a+c+n'!D50</f>
        <v>0</v>
      </c>
      <c r="E27" s="102">
        <f>ROUND(E26*$D27,2)</f>
        <v>0</v>
      </c>
      <c r="F27" s="39"/>
      <c r="G27" s="39"/>
      <c r="H27" s="39"/>
      <c r="I27" s="39"/>
    </row>
    <row r="28" spans="1:9" x14ac:dyDescent="0.2">
      <c r="A28" s="269" t="s">
        <v>38</v>
      </c>
      <c r="B28" s="270"/>
      <c r="C28" s="311"/>
      <c r="D28" s="88">
        <f>'Kops a+c+n'!D51</f>
        <v>0</v>
      </c>
      <c r="E28" s="103">
        <f>ROUND(E27*$D28,2)</f>
        <v>0</v>
      </c>
      <c r="F28" s="39"/>
      <c r="G28" s="39"/>
      <c r="H28" s="39"/>
      <c r="I28" s="39"/>
    </row>
    <row r="29" spans="1:9" x14ac:dyDescent="0.2">
      <c r="A29" s="272" t="s">
        <v>39</v>
      </c>
      <c r="B29" s="273"/>
      <c r="C29" s="312"/>
      <c r="D29" s="88">
        <f>'Kops a+c+n'!D52</f>
        <v>0</v>
      </c>
      <c r="E29" s="103">
        <f>ROUND(E26*$D29,2)</f>
        <v>0</v>
      </c>
      <c r="F29" s="39"/>
      <c r="G29" s="39"/>
      <c r="H29" s="39"/>
      <c r="I29" s="39"/>
    </row>
    <row r="30" spans="1:9" ht="10.8" thickBot="1" x14ac:dyDescent="0.25">
      <c r="A30" s="275" t="s">
        <v>40</v>
      </c>
      <c r="B30" s="276"/>
      <c r="C30" s="313"/>
      <c r="D30" s="21"/>
      <c r="E30" s="104">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78" t="str">
        <f>'Kops a+c+n'!C58:H58</f>
        <v>Gundega Ābelīte 28.03.2024</v>
      </c>
      <c r="D35" s="278"/>
      <c r="E35" s="278"/>
      <c r="F35" s="278"/>
      <c r="G35" s="278"/>
      <c r="H35" s="278"/>
    </row>
    <row r="36" spans="1:8" x14ac:dyDescent="0.2">
      <c r="A36" s="16"/>
      <c r="B36" s="16"/>
      <c r="C36" s="246" t="s">
        <v>15</v>
      </c>
      <c r="D36" s="246"/>
      <c r="E36" s="246"/>
      <c r="F36" s="246"/>
      <c r="G36" s="246"/>
      <c r="H36" s="246"/>
    </row>
    <row r="37" spans="1:8" x14ac:dyDescent="0.2">
      <c r="A37" s="16"/>
      <c r="B37" s="16"/>
      <c r="C37" s="16"/>
      <c r="D37" s="16"/>
      <c r="E37" s="16"/>
      <c r="F37" s="16"/>
      <c r="G37" s="16"/>
      <c r="H37" s="16"/>
    </row>
    <row r="38" spans="1:8" x14ac:dyDescent="0.2">
      <c r="A38" s="262" t="str">
        <f>'Kops a+c+n'!A61:D61</f>
        <v>Tāme sastādīta 2024. gada 28. martā</v>
      </c>
      <c r="B38" s="263"/>
      <c r="C38" s="263"/>
      <c r="D38" s="263"/>
      <c r="F38" s="16"/>
      <c r="G38" s="16"/>
      <c r="H38" s="16"/>
    </row>
    <row r="39" spans="1:8" x14ac:dyDescent="0.2">
      <c r="A39" s="16"/>
      <c r="B39" s="16"/>
      <c r="C39" s="16"/>
      <c r="D39" s="16"/>
      <c r="E39" s="16"/>
      <c r="F39" s="16"/>
      <c r="G39" s="16"/>
      <c r="H39" s="16"/>
    </row>
    <row r="40" spans="1:8" x14ac:dyDescent="0.2">
      <c r="A40" s="1" t="s">
        <v>41</v>
      </c>
      <c r="B40" s="16"/>
      <c r="C40" s="310">
        <f>'Kops a+c+n'!C63:H63</f>
        <v>0</v>
      </c>
      <c r="D40" s="310"/>
      <c r="E40" s="310"/>
      <c r="F40" s="310"/>
      <c r="G40" s="310"/>
      <c r="H40" s="310"/>
    </row>
    <row r="41" spans="1:8" x14ac:dyDescent="0.2">
      <c r="A41" s="16"/>
      <c r="B41" s="16"/>
      <c r="C41" s="246" t="s">
        <v>15</v>
      </c>
      <c r="D41" s="246"/>
      <c r="E41" s="246"/>
      <c r="F41" s="246"/>
      <c r="G41" s="246"/>
      <c r="H41" s="246"/>
    </row>
    <row r="42" spans="1:8" x14ac:dyDescent="0.2">
      <c r="A42" s="16"/>
      <c r="B42" s="16"/>
      <c r="C42" s="16"/>
      <c r="D42" s="16"/>
      <c r="E42" s="16"/>
      <c r="F42" s="16"/>
      <c r="G42" s="16"/>
      <c r="H42" s="16"/>
    </row>
    <row r="43" spans="1:8" x14ac:dyDescent="0.2">
      <c r="A43" s="78" t="s">
        <v>43</v>
      </c>
      <c r="B43" s="42"/>
      <c r="C43" s="85">
        <f>'Kops a+c+n'!C66</f>
        <v>0</v>
      </c>
      <c r="D43" s="42"/>
      <c r="F43" s="16"/>
      <c r="G43" s="16"/>
      <c r="H43" s="16"/>
    </row>
    <row r="53" spans="5:9" x14ac:dyDescent="0.2">
      <c r="E53" s="20"/>
      <c r="F53" s="20"/>
      <c r="G53" s="20"/>
      <c r="H53" s="20"/>
      <c r="I53" s="20"/>
    </row>
    <row r="66" spans="3:3" x14ac:dyDescent="0.2">
      <c r="C66" s="1">
        <f>'Kopt a+c+n'!B31:C31</f>
        <v>0</v>
      </c>
    </row>
  </sheetData>
  <mergeCells count="41">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C25:D25"/>
    <mergeCell ref="C22:D22"/>
    <mergeCell ref="C23:D23"/>
    <mergeCell ref="C24:D24"/>
    <mergeCell ref="C16:D16"/>
    <mergeCell ref="C17:D17"/>
    <mergeCell ref="C18:D18"/>
    <mergeCell ref="C21:D21"/>
    <mergeCell ref="C20:D20"/>
    <mergeCell ref="C19:D19"/>
    <mergeCell ref="C41:H41"/>
    <mergeCell ref="A28:C28"/>
    <mergeCell ref="A29:C29"/>
    <mergeCell ref="A30:C30"/>
    <mergeCell ref="C35:H35"/>
    <mergeCell ref="A27:C27"/>
    <mergeCell ref="A26:D26"/>
    <mergeCell ref="C36:H36"/>
    <mergeCell ref="A38:D38"/>
    <mergeCell ref="C40:H40"/>
  </mergeCells>
  <conditionalFormatting sqref="A15:B25">
    <cfRule type="cellIs" dxfId="333" priority="2" operator="equal">
      <formula>0</formula>
    </cfRule>
  </conditionalFormatting>
  <conditionalFormatting sqref="A38:D38">
    <cfRule type="cellIs" dxfId="332" priority="5" operator="equal">
      <formula>"0__"</formula>
    </cfRule>
  </conditionalFormatting>
  <conditionalFormatting sqref="A15:I25">
    <cfRule type="cellIs" dxfId="331" priority="1" operator="equal">
      <formula>0</formula>
    </cfRule>
  </conditionalFormatting>
  <conditionalFormatting sqref="C35:H35 C40:H40 C43">
    <cfRule type="cellIs" dxfId="330" priority="6" operator="equal">
      <formula>0</formula>
    </cfRule>
  </conditionalFormatting>
  <conditionalFormatting sqref="C40:H40">
    <cfRule type="cellIs" dxfId="329" priority="7" operator="equal">
      <formula>0</formula>
    </cfRule>
  </conditionalFormatting>
  <conditionalFormatting sqref="D27:D29">
    <cfRule type="cellIs" dxfId="328" priority="12" operator="equal">
      <formula>0</formula>
    </cfRule>
    <cfRule type="cellIs" dxfId="327" priority="13" operator="equal">
      <formula>0.075</formula>
    </cfRule>
  </conditionalFormatting>
  <conditionalFormatting sqref="D10:E11">
    <cfRule type="cellIs" dxfId="326" priority="11" operator="equal">
      <formula>0</formula>
    </cfRule>
  </conditionalFormatting>
  <conditionalFormatting sqref="D6:I9">
    <cfRule type="cellIs" dxfId="325" priority="10" operator="equal">
      <formula>0</formula>
    </cfRule>
  </conditionalFormatting>
  <conditionalFormatting sqref="E26:I26 E27:E30">
    <cfRule type="cellIs" dxfId="324"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6"/>
  <sheetViews>
    <sheetView zoomScaleNormal="100" workbookViewId="0">
      <selection activeCell="L36" sqref="L36"/>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248"/>
      <c r="H1" s="248"/>
      <c r="I1" s="248"/>
    </row>
    <row r="2" spans="1:9" x14ac:dyDescent="0.2">
      <c r="A2" s="288" t="s">
        <v>20</v>
      </c>
      <c r="B2" s="288"/>
      <c r="C2" s="288"/>
      <c r="D2" s="288"/>
      <c r="E2" s="288"/>
      <c r="F2" s="288"/>
      <c r="G2" s="288"/>
      <c r="H2" s="288"/>
      <c r="I2" s="288"/>
    </row>
    <row r="3" spans="1:9" x14ac:dyDescent="0.2">
      <c r="A3" s="2"/>
      <c r="B3" s="2"/>
      <c r="C3" s="2"/>
      <c r="D3" s="2"/>
      <c r="E3" s="2"/>
      <c r="F3" s="2"/>
      <c r="G3" s="2"/>
      <c r="H3" s="2"/>
      <c r="I3" s="2"/>
    </row>
    <row r="4" spans="1:9" x14ac:dyDescent="0.2">
      <c r="A4" s="2"/>
      <c r="B4" s="2"/>
      <c r="C4" s="289" t="s">
        <v>21</v>
      </c>
      <c r="D4" s="289"/>
      <c r="E4" s="289"/>
      <c r="F4" s="289"/>
      <c r="G4" s="289"/>
      <c r="H4" s="289"/>
      <c r="I4" s="289"/>
    </row>
    <row r="5" spans="1:9" ht="11.25" customHeight="1" x14ac:dyDescent="0.2">
      <c r="A5" s="91"/>
      <c r="B5" s="91"/>
      <c r="C5" s="291" t="s">
        <v>18</v>
      </c>
      <c r="D5" s="291"/>
      <c r="E5" s="291"/>
      <c r="F5" s="291"/>
      <c r="G5" s="291"/>
      <c r="H5" s="291"/>
      <c r="I5" s="291"/>
    </row>
    <row r="6" spans="1:9" x14ac:dyDescent="0.2">
      <c r="A6" s="290" t="s">
        <v>22</v>
      </c>
      <c r="B6" s="290"/>
      <c r="C6" s="290"/>
      <c r="D6" s="256" t="str">
        <f>'Kopt a+c+n'!B13</f>
        <v>Daudzīvokļu dzīvojamā ēka</v>
      </c>
      <c r="E6" s="256"/>
      <c r="F6" s="256"/>
      <c r="G6" s="256"/>
      <c r="H6" s="256"/>
      <c r="I6" s="256"/>
    </row>
    <row r="7" spans="1:9" x14ac:dyDescent="0.2">
      <c r="A7" s="290" t="s">
        <v>6</v>
      </c>
      <c r="B7" s="290"/>
      <c r="C7" s="290"/>
      <c r="D7" s="257" t="str">
        <f>'Kopt a+c+n'!B14</f>
        <v>Daudzdzīvokļu dzīvojamās ēkas energoefektivitātes paaugstināšana</v>
      </c>
      <c r="E7" s="257"/>
      <c r="F7" s="257"/>
      <c r="G7" s="257"/>
      <c r="H7" s="257"/>
      <c r="I7" s="257"/>
    </row>
    <row r="8" spans="1:9" x14ac:dyDescent="0.2">
      <c r="A8" s="296" t="s">
        <v>23</v>
      </c>
      <c r="B8" s="296"/>
      <c r="C8" s="296"/>
      <c r="D8" s="257" t="str">
        <f>'Kopt a+c+n'!B15</f>
        <v>Kurzemes iela 3, Tukums, Tukuma novads, LV-3101</v>
      </c>
      <c r="E8" s="257"/>
      <c r="F8" s="257"/>
      <c r="G8" s="257"/>
      <c r="H8" s="257"/>
      <c r="I8" s="257"/>
    </row>
    <row r="9" spans="1:9" x14ac:dyDescent="0.2">
      <c r="A9" s="296" t="s">
        <v>24</v>
      </c>
      <c r="B9" s="296"/>
      <c r="C9" s="296"/>
      <c r="D9" s="258" t="str">
        <f>'Kopt a+c+n'!B16</f>
        <v>22062023/K-3</v>
      </c>
      <c r="E9" s="258"/>
      <c r="F9" s="258"/>
      <c r="G9" s="258"/>
      <c r="H9" s="258"/>
      <c r="I9" s="258"/>
    </row>
    <row r="10" spans="1:9" x14ac:dyDescent="0.2">
      <c r="C10" s="4" t="s">
        <v>25</v>
      </c>
      <c r="D10" s="297">
        <f>E30</f>
        <v>0</v>
      </c>
      <c r="E10" s="297"/>
      <c r="F10" s="54"/>
      <c r="G10" s="54"/>
      <c r="H10" s="54"/>
      <c r="I10" s="54"/>
    </row>
    <row r="11" spans="1:9" x14ac:dyDescent="0.2">
      <c r="C11" s="4" t="s">
        <v>26</v>
      </c>
      <c r="D11" s="298">
        <f>I26</f>
        <v>0</v>
      </c>
      <c r="E11" s="298"/>
      <c r="F11" s="54"/>
      <c r="G11" s="54"/>
      <c r="H11" s="54"/>
      <c r="I11" s="54"/>
    </row>
    <row r="12" spans="1:9" ht="10.8" thickBot="1" x14ac:dyDescent="0.25">
      <c r="F12" s="17"/>
      <c r="G12" s="17"/>
      <c r="H12" s="17"/>
      <c r="I12" s="17"/>
    </row>
    <row r="13" spans="1:9" x14ac:dyDescent="0.2">
      <c r="A13" s="301" t="s">
        <v>27</v>
      </c>
      <c r="B13" s="303" t="s">
        <v>28</v>
      </c>
      <c r="C13" s="305" t="s">
        <v>29</v>
      </c>
      <c r="D13" s="306"/>
      <c r="E13" s="299" t="s">
        <v>30</v>
      </c>
      <c r="F13" s="292" t="s">
        <v>31</v>
      </c>
      <c r="G13" s="293"/>
      <c r="H13" s="293"/>
      <c r="I13" s="294" t="s">
        <v>32</v>
      </c>
    </row>
    <row r="14" spans="1:9" ht="21" thickBot="1" x14ac:dyDescent="0.25">
      <c r="A14" s="302"/>
      <c r="B14" s="304"/>
      <c r="C14" s="307"/>
      <c r="D14" s="308"/>
      <c r="E14" s="300"/>
      <c r="F14" s="18" t="s">
        <v>33</v>
      </c>
      <c r="G14" s="19" t="s">
        <v>34</v>
      </c>
      <c r="H14" s="19" t="s">
        <v>35</v>
      </c>
      <c r="I14" s="295"/>
    </row>
    <row r="15" spans="1:9" x14ac:dyDescent="0.2">
      <c r="A15" s="50">
        <f>IF(E15=0,0,IF(COUNTBLANK(E15)=1,0,COUNTA($E$15:E15)))</f>
        <v>0</v>
      </c>
      <c r="B15" s="23">
        <f t="shared" ref="B15:B25" si="0">IF(A15=0,0,CONCATENATE("C-",A15))</f>
        <v>0</v>
      </c>
      <c r="C15" s="286" t="str">
        <f>'1c'!C2:I2</f>
        <v>Būvlaukuma sagatavošana</v>
      </c>
      <c r="D15" s="287"/>
      <c r="E15" s="92">
        <f>'1c'!P25</f>
        <v>0</v>
      </c>
      <c r="F15" s="93">
        <f>'1c'!M25</f>
        <v>0</v>
      </c>
      <c r="G15" s="94">
        <f>'1c'!N25</f>
        <v>0</v>
      </c>
      <c r="H15" s="94">
        <f>'1c'!O25</f>
        <v>0</v>
      </c>
      <c r="I15" s="45">
        <f>'1c'!L25</f>
        <v>0</v>
      </c>
    </row>
    <row r="16" spans="1:9" x14ac:dyDescent="0.2">
      <c r="A16" s="51">
        <f>IF(E16=0,0,IF(COUNTBLANK(E16)=1,0,COUNTA($E$15:E16)))</f>
        <v>0</v>
      </c>
      <c r="B16" s="24">
        <f t="shared" si="0"/>
        <v>0</v>
      </c>
      <c r="C16" s="279" t="str">
        <f>'2c'!C2:I2</f>
        <v>Demontāžas darbi</v>
      </c>
      <c r="D16" s="280"/>
      <c r="E16" s="95">
        <f>'2c'!P29</f>
        <v>0</v>
      </c>
      <c r="F16" s="96">
        <f>'2c'!M29</f>
        <v>0</v>
      </c>
      <c r="G16" s="97">
        <f>'2c'!N29</f>
        <v>0</v>
      </c>
      <c r="H16" s="97">
        <f>'2c'!O29</f>
        <v>0</v>
      </c>
      <c r="I16" s="46">
        <f>'2c'!L29</f>
        <v>0</v>
      </c>
    </row>
    <row r="17" spans="1:9" x14ac:dyDescent="0.2">
      <c r="A17" s="51">
        <f>IF(E17=0,0,IF(COUNTBLANK(E17)=1,0,COUNTA($E$15:E17)))</f>
        <v>0</v>
      </c>
      <c r="B17" s="24">
        <f t="shared" si="0"/>
        <v>0</v>
      </c>
      <c r="C17" s="279" t="str">
        <f>'3c'!C2:I2</f>
        <v>Fasādes</v>
      </c>
      <c r="D17" s="280"/>
      <c r="E17" s="98">
        <f>'3c'!P116</f>
        <v>0</v>
      </c>
      <c r="F17" s="96">
        <f>'3c'!M116</f>
        <v>0</v>
      </c>
      <c r="G17" s="97">
        <f>'3c'!N116</f>
        <v>0</v>
      </c>
      <c r="H17" s="97">
        <f>'3c'!O116</f>
        <v>0</v>
      </c>
      <c r="I17" s="46">
        <f>'3c'!L116</f>
        <v>0</v>
      </c>
    </row>
    <row r="18" spans="1:9" x14ac:dyDescent="0.2">
      <c r="A18" s="51">
        <f>IF(E18=0,0,IF(COUNTBLANK(E18)=1,0,COUNTA($E$15:E18)))</f>
        <v>0</v>
      </c>
      <c r="B18" s="24">
        <f t="shared" si="0"/>
        <v>0</v>
      </c>
      <c r="C18" s="279" t="str">
        <f>'4c'!C2:I2</f>
        <v>Logi un durvis</v>
      </c>
      <c r="D18" s="280"/>
      <c r="E18" s="98">
        <f>'4c'!P37</f>
        <v>0</v>
      </c>
      <c r="F18" s="96">
        <f>'4c'!M37</f>
        <v>0</v>
      </c>
      <c r="G18" s="97">
        <f>'4c'!N37</f>
        <v>0</v>
      </c>
      <c r="H18" s="97">
        <f>'4c'!O37</f>
        <v>0</v>
      </c>
      <c r="I18" s="46">
        <f>'4c'!L37</f>
        <v>0</v>
      </c>
    </row>
    <row r="19" spans="1:9" x14ac:dyDescent="0.2">
      <c r="A19" s="51">
        <f>IF(E19=0,0,IF(COUNTBLANK(E19)=1,0,COUNTA($E$15:E19)))</f>
        <v>0</v>
      </c>
      <c r="B19" s="24">
        <f t="shared" si="0"/>
        <v>0</v>
      </c>
      <c r="C19" s="279" t="str">
        <f>'5c'!C2:I2</f>
        <v>Pagraba pārseguma siltināšana</v>
      </c>
      <c r="D19" s="280"/>
      <c r="E19" s="98">
        <f>'5c'!P29</f>
        <v>0</v>
      </c>
      <c r="F19" s="96">
        <f>'5c'!M29</f>
        <v>0</v>
      </c>
      <c r="G19" s="97">
        <f>'5c'!N29</f>
        <v>0</v>
      </c>
      <c r="H19" s="97">
        <f>'5c'!O29</f>
        <v>0</v>
      </c>
      <c r="I19" s="46">
        <f>'5c'!L29</f>
        <v>0</v>
      </c>
    </row>
    <row r="20" spans="1:9" x14ac:dyDescent="0.2">
      <c r="A20" s="51">
        <f>IF(E20=0,0,IF(COUNTBLANK(E20)=1,0,COUNTA($E$15:E20)))</f>
        <v>0</v>
      </c>
      <c r="B20" s="24">
        <f t="shared" si="0"/>
        <v>0</v>
      </c>
      <c r="C20" s="279" t="str">
        <f>'6c'!C2:I2</f>
        <v>Jumta darbi</v>
      </c>
      <c r="D20" s="280"/>
      <c r="E20" s="98">
        <f>'6c'!P30</f>
        <v>0</v>
      </c>
      <c r="F20" s="96">
        <f>'6c'!M30</f>
        <v>0</v>
      </c>
      <c r="G20" s="97">
        <f>'6c'!N30</f>
        <v>0</v>
      </c>
      <c r="H20" s="97">
        <f>'6c'!O30</f>
        <v>0</v>
      </c>
      <c r="I20" s="46">
        <f>'6c'!L30</f>
        <v>0</v>
      </c>
    </row>
    <row r="21" spans="1:9" x14ac:dyDescent="0.2">
      <c r="A21" s="51">
        <f>IF(E21=0,0,IF(COUNTBLANK(E21)=1,0,COUNTA($E$15:E21)))</f>
        <v>0</v>
      </c>
      <c r="B21" s="24">
        <f t="shared" si="0"/>
        <v>0</v>
      </c>
      <c r="C21" s="279" t="str">
        <f>'7c'!C2:I2</f>
        <v>Bēniņu siltināšana</v>
      </c>
      <c r="D21" s="280"/>
      <c r="E21" s="98">
        <f>'7c'!P23</f>
        <v>0</v>
      </c>
      <c r="F21" s="96">
        <f>'7c'!M23</f>
        <v>0</v>
      </c>
      <c r="G21" s="97">
        <f>'7c'!N23</f>
        <v>0</v>
      </c>
      <c r="H21" s="97">
        <f>'7c'!O23</f>
        <v>0</v>
      </c>
      <c r="I21" s="46">
        <f>'7c'!L23</f>
        <v>0</v>
      </c>
    </row>
    <row r="22" spans="1:9" x14ac:dyDescent="0.2">
      <c r="A22" s="51">
        <f>IF(E22=0,0,IF(COUNTBLANK(E22)=1,0,COUNTA($E$15:E22)))</f>
        <v>0</v>
      </c>
      <c r="B22" s="24">
        <f t="shared" si="0"/>
        <v>0</v>
      </c>
      <c r="C22" s="279" t="str">
        <f>'8c'!C2:I2</f>
        <v>Labiekārtošana</v>
      </c>
      <c r="D22" s="280"/>
      <c r="E22" s="98">
        <f>'8c'!P22</f>
        <v>0</v>
      </c>
      <c r="F22" s="96">
        <f>'8c'!M22</f>
        <v>0</v>
      </c>
      <c r="G22" s="97">
        <f>'8c'!N22</f>
        <v>0</v>
      </c>
      <c r="H22" s="97">
        <f>'8c'!O22</f>
        <v>0</v>
      </c>
      <c r="I22" s="46">
        <f>'8c'!L22</f>
        <v>0</v>
      </c>
    </row>
    <row r="23" spans="1:9" x14ac:dyDescent="0.2">
      <c r="A23" s="51">
        <f>IF(E23=0,0,IF(COUNTBLANK(E23)=1,0,COUNTA($E$15:E23)))</f>
        <v>0</v>
      </c>
      <c r="B23" s="24">
        <f t="shared" si="0"/>
        <v>0</v>
      </c>
      <c r="C23" s="279" t="str">
        <f>'9c'!C2:I2</f>
        <v>Apkure, vēdināšana un gaisa kondicionēšana</v>
      </c>
      <c r="D23" s="280"/>
      <c r="E23" s="98">
        <f>'9c'!P67</f>
        <v>0</v>
      </c>
      <c r="F23" s="96">
        <f>'9c'!M67</f>
        <v>0</v>
      </c>
      <c r="G23" s="97">
        <f>'9c'!N67</f>
        <v>0</v>
      </c>
      <c r="H23" s="97">
        <f>'9c'!O67</f>
        <v>0</v>
      </c>
      <c r="I23" s="46">
        <f>'9c'!L67</f>
        <v>0</v>
      </c>
    </row>
    <row r="24" spans="1:9" x14ac:dyDescent="0.2">
      <c r="A24" s="51">
        <f>IF(E24=0,0,IF(COUNTBLANK(E24)=1,0,COUNTA($E$15:E24)))</f>
        <v>0</v>
      </c>
      <c r="B24" s="24">
        <f t="shared" si="0"/>
        <v>0</v>
      </c>
      <c r="C24" s="279" t="str">
        <f>'10c'!C2:I2</f>
        <v>SM iekārtu, konstrukciju un būvizstrādājumu kopsavilkums 1</v>
      </c>
      <c r="D24" s="280"/>
      <c r="E24" s="98">
        <f>'10c'!P73</f>
        <v>0</v>
      </c>
      <c r="F24" s="96">
        <f>'10c'!M73</f>
        <v>0</v>
      </c>
      <c r="G24" s="97">
        <f>'10c'!N73</f>
        <v>0</v>
      </c>
      <c r="H24" s="97">
        <f>'10c'!O73</f>
        <v>0</v>
      </c>
      <c r="I24" s="46">
        <f>'10c'!L73</f>
        <v>0</v>
      </c>
    </row>
    <row r="25" spans="1:9" ht="10.8" thickBot="1" x14ac:dyDescent="0.25">
      <c r="A25" s="51">
        <f>IF(E25=0,0,IF(COUNTBLANK(E25)=1,0,COUNTA($E$15:E25)))</f>
        <v>0</v>
      </c>
      <c r="B25" s="24">
        <f t="shared" si="0"/>
        <v>0</v>
      </c>
      <c r="C25" s="279" t="str">
        <f>'11c'!C2:I2</f>
        <v>SM iekārtu, konstrukciju un būvizstrādājumu kopsavilkums 2</v>
      </c>
      <c r="D25" s="280"/>
      <c r="E25" s="98">
        <f>'11c'!P74</f>
        <v>0</v>
      </c>
      <c r="F25" s="96">
        <f>'11c'!M74</f>
        <v>0</v>
      </c>
      <c r="G25" s="97">
        <f>'11c'!N74</f>
        <v>0</v>
      </c>
      <c r="H25" s="97">
        <f>'11c'!O74</f>
        <v>0</v>
      </c>
      <c r="I25" s="46">
        <f>'11c'!L74</f>
        <v>0</v>
      </c>
    </row>
    <row r="26" spans="1:9" ht="10.8" thickBot="1" x14ac:dyDescent="0.25">
      <c r="A26" s="264" t="s">
        <v>36</v>
      </c>
      <c r="B26" s="265"/>
      <c r="C26" s="265"/>
      <c r="D26" s="296"/>
      <c r="E26" s="99">
        <f>SUM(E15:E25)</f>
        <v>0</v>
      </c>
      <c r="F26" s="100">
        <f>SUM(F15:F25)</f>
        <v>0</v>
      </c>
      <c r="G26" s="101">
        <f>SUM(G15:G25)</f>
        <v>0</v>
      </c>
      <c r="H26" s="101">
        <f>SUM(H15:H25)</f>
        <v>0</v>
      </c>
      <c r="I26" s="38">
        <f>SUM(I15:I25)</f>
        <v>0</v>
      </c>
    </row>
    <row r="27" spans="1:9" x14ac:dyDescent="0.2">
      <c r="A27" s="266" t="s">
        <v>37</v>
      </c>
      <c r="B27" s="267"/>
      <c r="C27" s="309"/>
      <c r="D27" s="87">
        <f>'Kops a+c+n'!D50</f>
        <v>0</v>
      </c>
      <c r="E27" s="102">
        <f>ROUND(E26*$D27,2)</f>
        <v>0</v>
      </c>
      <c r="F27" s="39"/>
      <c r="G27" s="39"/>
      <c r="H27" s="39"/>
      <c r="I27" s="39"/>
    </row>
    <row r="28" spans="1:9" x14ac:dyDescent="0.2">
      <c r="A28" s="269" t="s">
        <v>38</v>
      </c>
      <c r="B28" s="270"/>
      <c r="C28" s="311"/>
      <c r="D28" s="88">
        <f>'Kops a+c+n'!D51</f>
        <v>0</v>
      </c>
      <c r="E28" s="103">
        <f>ROUND(E27*$D28,2)</f>
        <v>0</v>
      </c>
      <c r="F28" s="39"/>
      <c r="G28" s="39"/>
      <c r="H28" s="39"/>
      <c r="I28" s="39"/>
    </row>
    <row r="29" spans="1:9" x14ac:dyDescent="0.2">
      <c r="A29" s="272" t="s">
        <v>39</v>
      </c>
      <c r="B29" s="273"/>
      <c r="C29" s="312"/>
      <c r="D29" s="88">
        <f>'Kops a+c+n'!D52</f>
        <v>0</v>
      </c>
      <c r="E29" s="103">
        <f>ROUND(E26*$D29,2)</f>
        <v>0</v>
      </c>
      <c r="F29" s="39"/>
      <c r="G29" s="39"/>
      <c r="H29" s="39"/>
      <c r="I29" s="39"/>
    </row>
    <row r="30" spans="1:9" ht="10.8" thickBot="1" x14ac:dyDescent="0.25">
      <c r="A30" s="275" t="s">
        <v>40</v>
      </c>
      <c r="B30" s="276"/>
      <c r="C30" s="313"/>
      <c r="D30" s="21"/>
      <c r="E30" s="104">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78" t="str">
        <f>'Kops a+c+n'!C58:H58</f>
        <v>Gundega Ābelīte 28.03.2024</v>
      </c>
      <c r="D35" s="278"/>
      <c r="E35" s="278"/>
      <c r="F35" s="278"/>
      <c r="G35" s="278"/>
      <c r="H35" s="278"/>
    </row>
    <row r="36" spans="1:8" x14ac:dyDescent="0.2">
      <c r="A36" s="16"/>
      <c r="B36" s="16"/>
      <c r="C36" s="246" t="s">
        <v>15</v>
      </c>
      <c r="D36" s="246"/>
      <c r="E36" s="246"/>
      <c r="F36" s="246"/>
      <c r="G36" s="246"/>
      <c r="H36" s="246"/>
    </row>
    <row r="37" spans="1:8" x14ac:dyDescent="0.2">
      <c r="A37" s="16"/>
      <c r="B37" s="16"/>
      <c r="C37" s="16"/>
      <c r="D37" s="16"/>
      <c r="E37" s="16"/>
      <c r="F37" s="16"/>
      <c r="G37" s="16"/>
      <c r="H37" s="16"/>
    </row>
    <row r="38" spans="1:8" x14ac:dyDescent="0.2">
      <c r="A38" s="262" t="str">
        <f>'Kops a+c+n'!A61:D61</f>
        <v>Tāme sastādīta 2024. gada 28. martā</v>
      </c>
      <c r="B38" s="263"/>
      <c r="C38" s="263"/>
      <c r="D38" s="263"/>
      <c r="F38" s="16"/>
      <c r="G38" s="16"/>
      <c r="H38" s="16"/>
    </row>
    <row r="39" spans="1:8" x14ac:dyDescent="0.2">
      <c r="A39" s="16"/>
      <c r="B39" s="16"/>
      <c r="C39" s="16"/>
      <c r="D39" s="16"/>
      <c r="E39" s="16"/>
      <c r="F39" s="16"/>
      <c r="G39" s="16"/>
      <c r="H39" s="16"/>
    </row>
    <row r="40" spans="1:8" x14ac:dyDescent="0.2">
      <c r="A40" s="1" t="s">
        <v>41</v>
      </c>
      <c r="B40" s="16"/>
      <c r="C40" s="310">
        <f>'Kops a+c+n'!C63:H63</f>
        <v>0</v>
      </c>
      <c r="D40" s="310"/>
      <c r="E40" s="310"/>
      <c r="F40" s="310"/>
      <c r="G40" s="310"/>
      <c r="H40" s="310"/>
    </row>
    <row r="41" spans="1:8" x14ac:dyDescent="0.2">
      <c r="A41" s="16"/>
      <c r="B41" s="16"/>
      <c r="C41" s="246" t="s">
        <v>15</v>
      </c>
      <c r="D41" s="246"/>
      <c r="E41" s="246"/>
      <c r="F41" s="246"/>
      <c r="G41" s="246"/>
      <c r="H41" s="246"/>
    </row>
    <row r="42" spans="1:8" x14ac:dyDescent="0.2">
      <c r="A42" s="16"/>
      <c r="B42" s="16"/>
      <c r="C42" s="16"/>
      <c r="D42" s="16"/>
      <c r="E42" s="16"/>
      <c r="F42" s="16"/>
      <c r="G42" s="16"/>
      <c r="H42" s="16"/>
    </row>
    <row r="43" spans="1:8" x14ac:dyDescent="0.2">
      <c r="A43" s="78" t="s">
        <v>43</v>
      </c>
      <c r="B43" s="42"/>
      <c r="C43" s="85">
        <f>'Kops a+c+n'!C66</f>
        <v>0</v>
      </c>
      <c r="D43" s="42"/>
      <c r="F43" s="16"/>
      <c r="G43" s="16"/>
      <c r="H43" s="16"/>
    </row>
    <row r="53" spans="5:9" x14ac:dyDescent="0.2">
      <c r="E53" s="20"/>
      <c r="F53" s="20"/>
      <c r="G53" s="79"/>
      <c r="H53" s="20"/>
      <c r="I53" s="20"/>
    </row>
    <row r="66" spans="3:3" x14ac:dyDescent="0.2">
      <c r="C66" s="1">
        <f>'Kopt a+c+n'!B31:C31</f>
        <v>0</v>
      </c>
    </row>
  </sheetData>
  <mergeCells count="41">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C24:D24"/>
    <mergeCell ref="F13:H13"/>
    <mergeCell ref="I13:I14"/>
    <mergeCell ref="C15:D15"/>
    <mergeCell ref="C16:D16"/>
    <mergeCell ref="C17:D17"/>
    <mergeCell ref="C18:D18"/>
    <mergeCell ref="C19:D19"/>
    <mergeCell ref="C20:D20"/>
    <mergeCell ref="C21:D21"/>
    <mergeCell ref="C22:D22"/>
    <mergeCell ref="C23:D23"/>
    <mergeCell ref="A27:C27"/>
    <mergeCell ref="C25:D25"/>
    <mergeCell ref="A26:D26"/>
    <mergeCell ref="C40:H40"/>
    <mergeCell ref="C41:H41"/>
    <mergeCell ref="A28:C28"/>
    <mergeCell ref="A29:C29"/>
    <mergeCell ref="A30:C30"/>
    <mergeCell ref="C35:H35"/>
    <mergeCell ref="C36:H36"/>
    <mergeCell ref="A38:D38"/>
  </mergeCells>
  <conditionalFormatting sqref="A15:B25">
    <cfRule type="cellIs" dxfId="323" priority="5" operator="equal">
      <formula>0</formula>
    </cfRule>
  </conditionalFormatting>
  <conditionalFormatting sqref="A15:I25 E26:I26 D27:D29 E27:E30">
    <cfRule type="cellIs" dxfId="322" priority="2" operator="equal">
      <formula>0</formula>
    </cfRule>
  </conditionalFormatting>
  <conditionalFormatting sqref="C35:H35 C40:H40 C43">
    <cfRule type="cellIs" dxfId="321" priority="7" operator="equal">
      <formula>0</formula>
    </cfRule>
  </conditionalFormatting>
  <conditionalFormatting sqref="C40:H40">
    <cfRule type="cellIs" dxfId="320" priority="8" operator="equal">
      <formula>0</formula>
    </cfRule>
  </conditionalFormatting>
  <conditionalFormatting sqref="D6:I9 D10:E11">
    <cfRule type="cellIs" dxfId="319"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I66"/>
  <sheetViews>
    <sheetView zoomScaleNormal="100" workbookViewId="0">
      <selection activeCell="L32" sqref="L32"/>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248"/>
      <c r="H1" s="248"/>
      <c r="I1" s="248"/>
    </row>
    <row r="2" spans="1:9" x14ac:dyDescent="0.2">
      <c r="A2" s="288" t="s">
        <v>20</v>
      </c>
      <c r="B2" s="288"/>
      <c r="C2" s="288"/>
      <c r="D2" s="288"/>
      <c r="E2" s="288"/>
      <c r="F2" s="288"/>
      <c r="G2" s="288"/>
      <c r="H2" s="288"/>
      <c r="I2" s="288"/>
    </row>
    <row r="3" spans="1:9" x14ac:dyDescent="0.2">
      <c r="A3" s="2"/>
      <c r="B3" s="2"/>
      <c r="C3" s="2"/>
      <c r="D3" s="2"/>
      <c r="E3" s="2"/>
      <c r="F3" s="2"/>
      <c r="G3" s="2"/>
      <c r="H3" s="2"/>
      <c r="I3" s="2"/>
    </row>
    <row r="4" spans="1:9" x14ac:dyDescent="0.2">
      <c r="A4" s="2"/>
      <c r="B4" s="2"/>
      <c r="C4" s="289" t="s">
        <v>21</v>
      </c>
      <c r="D4" s="289"/>
      <c r="E4" s="289"/>
      <c r="F4" s="289"/>
      <c r="G4" s="289"/>
      <c r="H4" s="289"/>
      <c r="I4" s="289"/>
    </row>
    <row r="5" spans="1:9" ht="11.25" customHeight="1" x14ac:dyDescent="0.2">
      <c r="A5" s="91"/>
      <c r="B5" s="91"/>
      <c r="C5" s="291" t="s">
        <v>19</v>
      </c>
      <c r="D5" s="291"/>
      <c r="E5" s="291"/>
      <c r="F5" s="291"/>
      <c r="G5" s="291"/>
      <c r="H5" s="291"/>
      <c r="I5" s="291"/>
    </row>
    <row r="6" spans="1:9" x14ac:dyDescent="0.2">
      <c r="A6" s="290" t="s">
        <v>22</v>
      </c>
      <c r="B6" s="290"/>
      <c r="C6" s="290"/>
      <c r="D6" s="256" t="str">
        <f>'Kopt a+c+n'!B13</f>
        <v>Daudzīvokļu dzīvojamā ēka</v>
      </c>
      <c r="E6" s="256"/>
      <c r="F6" s="256"/>
      <c r="G6" s="256"/>
      <c r="H6" s="256"/>
      <c r="I6" s="256"/>
    </row>
    <row r="7" spans="1:9" x14ac:dyDescent="0.2">
      <c r="A7" s="290" t="s">
        <v>6</v>
      </c>
      <c r="B7" s="290"/>
      <c r="C7" s="290"/>
      <c r="D7" s="257" t="str">
        <f>'Kopt a+c+n'!B14</f>
        <v>Daudzdzīvokļu dzīvojamās ēkas energoefektivitātes paaugstināšana</v>
      </c>
      <c r="E7" s="257"/>
      <c r="F7" s="257"/>
      <c r="G7" s="257"/>
      <c r="H7" s="257"/>
      <c r="I7" s="257"/>
    </row>
    <row r="8" spans="1:9" x14ac:dyDescent="0.2">
      <c r="A8" s="296" t="s">
        <v>23</v>
      </c>
      <c r="B8" s="296"/>
      <c r="C8" s="296"/>
      <c r="D8" s="257" t="str">
        <f>'Kopt a+c+n'!B15</f>
        <v>Kurzemes iela 3, Tukums, Tukuma novads, LV-3101</v>
      </c>
      <c r="E8" s="257"/>
      <c r="F8" s="257"/>
      <c r="G8" s="257"/>
      <c r="H8" s="257"/>
      <c r="I8" s="257"/>
    </row>
    <row r="9" spans="1:9" x14ac:dyDescent="0.2">
      <c r="A9" s="296" t="s">
        <v>24</v>
      </c>
      <c r="B9" s="296"/>
      <c r="C9" s="296"/>
      <c r="D9" s="258" t="str">
        <f>'Kopt a+c+n'!B16</f>
        <v>22062023/K-3</v>
      </c>
      <c r="E9" s="258"/>
      <c r="F9" s="258"/>
      <c r="G9" s="258"/>
      <c r="H9" s="258"/>
      <c r="I9" s="258"/>
    </row>
    <row r="10" spans="1:9" x14ac:dyDescent="0.2">
      <c r="C10" s="4" t="s">
        <v>25</v>
      </c>
      <c r="D10" s="297">
        <f>E30</f>
        <v>0</v>
      </c>
      <c r="E10" s="297"/>
      <c r="F10" s="54"/>
      <c r="G10" s="54"/>
      <c r="H10" s="54"/>
      <c r="I10" s="54"/>
    </row>
    <row r="11" spans="1:9" x14ac:dyDescent="0.2">
      <c r="C11" s="4" t="s">
        <v>26</v>
      </c>
      <c r="D11" s="298">
        <f>I26</f>
        <v>0</v>
      </c>
      <c r="E11" s="298"/>
      <c r="F11" s="54"/>
      <c r="G11" s="54"/>
      <c r="H11" s="54"/>
      <c r="I11" s="54"/>
    </row>
    <row r="12" spans="1:9" ht="10.8" thickBot="1" x14ac:dyDescent="0.25">
      <c r="F12" s="17"/>
      <c r="G12" s="17"/>
      <c r="H12" s="17"/>
      <c r="I12" s="17"/>
    </row>
    <row r="13" spans="1:9" x14ac:dyDescent="0.2">
      <c r="A13" s="301" t="s">
        <v>27</v>
      </c>
      <c r="B13" s="303" t="s">
        <v>28</v>
      </c>
      <c r="C13" s="305" t="s">
        <v>29</v>
      </c>
      <c r="D13" s="306"/>
      <c r="E13" s="299" t="s">
        <v>30</v>
      </c>
      <c r="F13" s="292" t="s">
        <v>31</v>
      </c>
      <c r="G13" s="293"/>
      <c r="H13" s="293"/>
      <c r="I13" s="294" t="s">
        <v>32</v>
      </c>
    </row>
    <row r="14" spans="1:9" ht="21" thickBot="1" x14ac:dyDescent="0.25">
      <c r="A14" s="302"/>
      <c r="B14" s="304"/>
      <c r="C14" s="307"/>
      <c r="D14" s="308"/>
      <c r="E14" s="300"/>
      <c r="F14" s="18" t="s">
        <v>33</v>
      </c>
      <c r="G14" s="19" t="s">
        <v>34</v>
      </c>
      <c r="H14" s="19" t="s">
        <v>35</v>
      </c>
      <c r="I14" s="295"/>
    </row>
    <row r="15" spans="1:9" x14ac:dyDescent="0.2">
      <c r="A15" s="50">
        <f>IF(E15=0,0,IF(COUNTBLANK(E15)=1,0,COUNTA($E$15:E15)))</f>
        <v>0</v>
      </c>
      <c r="B15" s="23">
        <f>IF(A15=0,0,CONCATENATE("N-",A15))</f>
        <v>0</v>
      </c>
      <c r="C15" s="286" t="str">
        <f>'1n'!C2:I2</f>
        <v>Būvlaukuma sagatavošana</v>
      </c>
      <c r="D15" s="287"/>
      <c r="E15" s="92">
        <f>'1n'!P25</f>
        <v>0</v>
      </c>
      <c r="F15" s="93">
        <f>'1n'!M25</f>
        <v>0</v>
      </c>
      <c r="G15" s="94">
        <f>'1n'!N25</f>
        <v>0</v>
      </c>
      <c r="H15" s="94">
        <f>'1n'!O25</f>
        <v>0</v>
      </c>
      <c r="I15" s="45">
        <f>'1n'!L25</f>
        <v>0</v>
      </c>
    </row>
    <row r="16" spans="1:9" x14ac:dyDescent="0.2">
      <c r="A16" s="51">
        <f>IF(E16=0,0,IF(COUNTBLANK(E16)=1,0,COUNTA($E$15:E16)))</f>
        <v>0</v>
      </c>
      <c r="B16" s="24">
        <f t="shared" ref="B16:B25" si="0">IF(A16=0,0,CONCATENATE("N-",A16))</f>
        <v>0</v>
      </c>
      <c r="C16" s="279" t="str">
        <f>'2n'!C2:I2</f>
        <v>Demontāžas darbi</v>
      </c>
      <c r="D16" s="280"/>
      <c r="E16" s="95">
        <f>'2n'!P29</f>
        <v>0</v>
      </c>
      <c r="F16" s="96">
        <f>'2n'!M29</f>
        <v>0</v>
      </c>
      <c r="G16" s="97">
        <f>'2n'!N29</f>
        <v>0</v>
      </c>
      <c r="H16" s="97">
        <f>'2n'!O29</f>
        <v>0</v>
      </c>
      <c r="I16" s="46">
        <f>'2n'!L29</f>
        <v>0</v>
      </c>
    </row>
    <row r="17" spans="1:9" x14ac:dyDescent="0.2">
      <c r="A17" s="51">
        <f>IF(E17=0,0,IF(COUNTBLANK(E17)=1,0,COUNTA($E$15:E17)))</f>
        <v>0</v>
      </c>
      <c r="B17" s="24">
        <f t="shared" si="0"/>
        <v>0</v>
      </c>
      <c r="C17" s="279" t="str">
        <f>'3n'!C2:I2</f>
        <v>Fasādes</v>
      </c>
      <c r="D17" s="280"/>
      <c r="E17" s="98">
        <f>'3n'!P116</f>
        <v>0</v>
      </c>
      <c r="F17" s="96">
        <f>'3n'!M116</f>
        <v>0</v>
      </c>
      <c r="G17" s="97">
        <f>'3n'!N116</f>
        <v>0</v>
      </c>
      <c r="H17" s="97">
        <f>'3n'!O116</f>
        <v>0</v>
      </c>
      <c r="I17" s="46">
        <f>'3n'!L116</f>
        <v>0</v>
      </c>
    </row>
    <row r="18" spans="1:9" x14ac:dyDescent="0.2">
      <c r="A18" s="51">
        <f>IF(E18=0,0,IF(COUNTBLANK(E18)=1,0,COUNTA($E$15:E18)))</f>
        <v>0</v>
      </c>
      <c r="B18" s="24">
        <f t="shared" si="0"/>
        <v>0</v>
      </c>
      <c r="C18" s="279" t="str">
        <f>'4n'!C2:I2</f>
        <v>Logi un durvis</v>
      </c>
      <c r="D18" s="280"/>
      <c r="E18" s="98">
        <f>'4n'!P37</f>
        <v>0</v>
      </c>
      <c r="F18" s="96">
        <f>'4n'!M37</f>
        <v>0</v>
      </c>
      <c r="G18" s="97">
        <f>'4n'!N37</f>
        <v>0</v>
      </c>
      <c r="H18" s="97">
        <f>'4n'!O37</f>
        <v>0</v>
      </c>
      <c r="I18" s="46">
        <f>'4n'!L37</f>
        <v>0</v>
      </c>
    </row>
    <row r="19" spans="1:9" x14ac:dyDescent="0.2">
      <c r="A19" s="51">
        <f>IF(E19=0,0,IF(COUNTBLANK(E19)=1,0,COUNTA($E$15:E19)))</f>
        <v>0</v>
      </c>
      <c r="B19" s="24">
        <f t="shared" si="0"/>
        <v>0</v>
      </c>
      <c r="C19" s="279" t="str">
        <f>'5n'!C2:I2</f>
        <v>Pagraba pārseguma siltināšana</v>
      </c>
      <c r="D19" s="280"/>
      <c r="E19" s="98">
        <f>'5n'!P29</f>
        <v>0</v>
      </c>
      <c r="F19" s="96">
        <f>'5n'!M29</f>
        <v>0</v>
      </c>
      <c r="G19" s="97">
        <f>'5n'!N29</f>
        <v>0</v>
      </c>
      <c r="H19" s="97">
        <f>'5n'!O29</f>
        <v>0</v>
      </c>
      <c r="I19" s="46">
        <f>'5n'!L29</f>
        <v>0</v>
      </c>
    </row>
    <row r="20" spans="1:9" x14ac:dyDescent="0.2">
      <c r="A20" s="51">
        <f>IF(E20=0,0,IF(COUNTBLANK(E20)=1,0,COUNTA($E$15:E20)))</f>
        <v>0</v>
      </c>
      <c r="B20" s="24">
        <f t="shared" si="0"/>
        <v>0</v>
      </c>
      <c r="C20" s="279" t="str">
        <f>'6n'!C2:I2</f>
        <v>Jumta darbi</v>
      </c>
      <c r="D20" s="280"/>
      <c r="E20" s="98">
        <f>'6n'!P30</f>
        <v>0</v>
      </c>
      <c r="F20" s="96">
        <f>'6n'!M30</f>
        <v>0</v>
      </c>
      <c r="G20" s="97">
        <f>'6n'!N30</f>
        <v>0</v>
      </c>
      <c r="H20" s="97">
        <f>'6n'!O30</f>
        <v>0</v>
      </c>
      <c r="I20" s="46">
        <f>'6n'!L30</f>
        <v>0</v>
      </c>
    </row>
    <row r="21" spans="1:9" x14ac:dyDescent="0.2">
      <c r="A21" s="51">
        <f>IF(E21=0,0,IF(COUNTBLANK(E21)=1,0,COUNTA($E$15:E21)))</f>
        <v>0</v>
      </c>
      <c r="B21" s="24">
        <f t="shared" si="0"/>
        <v>0</v>
      </c>
      <c r="C21" s="279" t="str">
        <f>'7n'!C2:I2</f>
        <v>Bēniņu siltināšana</v>
      </c>
      <c r="D21" s="280"/>
      <c r="E21" s="98">
        <f>'7n'!P23</f>
        <v>0</v>
      </c>
      <c r="F21" s="96">
        <f>'7n'!M23</f>
        <v>0</v>
      </c>
      <c r="G21" s="97">
        <f>'7n'!N23</f>
        <v>0</v>
      </c>
      <c r="H21" s="97">
        <f>'7n'!O23</f>
        <v>0</v>
      </c>
      <c r="I21" s="46">
        <f>'7n'!L23</f>
        <v>0</v>
      </c>
    </row>
    <row r="22" spans="1:9" x14ac:dyDescent="0.2">
      <c r="A22" s="51">
        <f>IF(E22=0,0,IF(COUNTBLANK(E22)=1,0,COUNTA($E$15:E22)))</f>
        <v>0</v>
      </c>
      <c r="B22" s="24">
        <f t="shared" si="0"/>
        <v>0</v>
      </c>
      <c r="C22" s="279" t="str">
        <f>'8n'!C2:I2</f>
        <v>Labiekārtošana</v>
      </c>
      <c r="D22" s="280"/>
      <c r="E22" s="98">
        <f>'8n'!P22</f>
        <v>0</v>
      </c>
      <c r="F22" s="96">
        <f>'8n'!M22</f>
        <v>0</v>
      </c>
      <c r="G22" s="97">
        <f>'8n'!N22</f>
        <v>0</v>
      </c>
      <c r="H22" s="97">
        <f>'8n'!O22</f>
        <v>0</v>
      </c>
      <c r="I22" s="46">
        <f>'8n'!L22</f>
        <v>0</v>
      </c>
    </row>
    <row r="23" spans="1:9" x14ac:dyDescent="0.2">
      <c r="A23" s="51">
        <f>IF(E23=0,0,IF(COUNTBLANK(E23)=1,0,COUNTA($E$15:E23)))</f>
        <v>0</v>
      </c>
      <c r="B23" s="24">
        <f t="shared" si="0"/>
        <v>0</v>
      </c>
      <c r="C23" s="279" t="str">
        <f>'9n'!C2:I2</f>
        <v>Apkure, vēdināšana un gaisa kondicionēšana</v>
      </c>
      <c r="D23" s="280"/>
      <c r="E23" s="98">
        <f>'9n'!P67</f>
        <v>0</v>
      </c>
      <c r="F23" s="96">
        <f>'9n'!M67</f>
        <v>0</v>
      </c>
      <c r="G23" s="97">
        <f>'9n'!N67</f>
        <v>0</v>
      </c>
      <c r="H23" s="97">
        <f>'9n'!O67</f>
        <v>0</v>
      </c>
      <c r="I23" s="46">
        <f>'9n'!L67</f>
        <v>0</v>
      </c>
    </row>
    <row r="24" spans="1:9" x14ac:dyDescent="0.2">
      <c r="A24" s="51">
        <f>IF(E24=0,0,IF(COUNTBLANK(E24)=1,0,COUNTA($E$15:E24)))</f>
        <v>0</v>
      </c>
      <c r="B24" s="24">
        <f t="shared" si="0"/>
        <v>0</v>
      </c>
      <c r="C24" s="279" t="str">
        <f>'10n'!C2:I2</f>
        <v>SM iekārtu, konstrukciju un būvizstrādājumu kopsavilkums 1</v>
      </c>
      <c r="D24" s="280"/>
      <c r="E24" s="98">
        <f>'10n'!P73</f>
        <v>0</v>
      </c>
      <c r="F24" s="96">
        <f>'10n'!M73</f>
        <v>0</v>
      </c>
      <c r="G24" s="97">
        <f>'10n'!N73</f>
        <v>0</v>
      </c>
      <c r="H24" s="97">
        <f>'10n'!O73</f>
        <v>0</v>
      </c>
      <c r="I24" s="46">
        <f>'10n'!L73</f>
        <v>0</v>
      </c>
    </row>
    <row r="25" spans="1:9" ht="10.8" thickBot="1" x14ac:dyDescent="0.25">
      <c r="A25" s="51">
        <f>IF(E25=0,0,IF(COUNTBLANK(E25)=1,0,COUNTA($E$15:E25)))</f>
        <v>0</v>
      </c>
      <c r="B25" s="24">
        <f t="shared" si="0"/>
        <v>0</v>
      </c>
      <c r="C25" s="279" t="str">
        <f>'11n'!C2:I2</f>
        <v>SM iekārtu, konstrukciju un būvizstrādājumu kopsavilkums 2</v>
      </c>
      <c r="D25" s="280"/>
      <c r="E25" s="98">
        <f>'11n'!P74</f>
        <v>0</v>
      </c>
      <c r="F25" s="96">
        <f>'11n'!M74</f>
        <v>0</v>
      </c>
      <c r="G25" s="97">
        <f>'11n'!N74</f>
        <v>0</v>
      </c>
      <c r="H25" s="97">
        <f>'11n'!O74</f>
        <v>0</v>
      </c>
      <c r="I25" s="46">
        <f>'11n'!L74</f>
        <v>0</v>
      </c>
    </row>
    <row r="26" spans="1:9" ht="10.8" thickBot="1" x14ac:dyDescent="0.25">
      <c r="A26" s="264" t="s">
        <v>36</v>
      </c>
      <c r="B26" s="265"/>
      <c r="C26" s="265"/>
      <c r="D26" s="296"/>
      <c r="E26" s="99">
        <f>SUM(E15:E25)</f>
        <v>0</v>
      </c>
      <c r="F26" s="100">
        <f>SUM(F15:F25)</f>
        <v>0</v>
      </c>
      <c r="G26" s="101">
        <f>SUM(G15:G25)</f>
        <v>0</v>
      </c>
      <c r="H26" s="101">
        <f>SUM(H15:H25)</f>
        <v>0</v>
      </c>
      <c r="I26" s="38">
        <f>SUM(I15:I25)</f>
        <v>0</v>
      </c>
    </row>
    <row r="27" spans="1:9" x14ac:dyDescent="0.2">
      <c r="A27" s="266" t="s">
        <v>37</v>
      </c>
      <c r="B27" s="267"/>
      <c r="C27" s="309"/>
      <c r="D27" s="87">
        <f>'Kops a+c+n'!D50</f>
        <v>0</v>
      </c>
      <c r="E27" s="102">
        <f>ROUND(E26*$D27,2)</f>
        <v>0</v>
      </c>
      <c r="F27" s="39"/>
      <c r="G27" s="39"/>
      <c r="H27" s="39"/>
      <c r="I27" s="39"/>
    </row>
    <row r="28" spans="1:9" x14ac:dyDescent="0.2">
      <c r="A28" s="269" t="s">
        <v>38</v>
      </c>
      <c r="B28" s="270"/>
      <c r="C28" s="311"/>
      <c r="D28" s="88">
        <f>'Kops a+c+n'!D51</f>
        <v>0</v>
      </c>
      <c r="E28" s="103">
        <f>ROUND(E27*$D28,2)</f>
        <v>0</v>
      </c>
      <c r="F28" s="39"/>
      <c r="G28" s="39"/>
      <c r="H28" s="39"/>
      <c r="I28" s="39"/>
    </row>
    <row r="29" spans="1:9" x14ac:dyDescent="0.2">
      <c r="A29" s="272" t="s">
        <v>39</v>
      </c>
      <c r="B29" s="273"/>
      <c r="C29" s="312"/>
      <c r="D29" s="88">
        <f>'Kops a+c+n'!D52</f>
        <v>0</v>
      </c>
      <c r="E29" s="103">
        <f>ROUND(E26*$D29,2)</f>
        <v>0</v>
      </c>
      <c r="F29" s="39"/>
      <c r="G29" s="39"/>
      <c r="H29" s="39"/>
      <c r="I29" s="39"/>
    </row>
    <row r="30" spans="1:9" ht="10.8" thickBot="1" x14ac:dyDescent="0.25">
      <c r="A30" s="275" t="s">
        <v>40</v>
      </c>
      <c r="B30" s="276"/>
      <c r="C30" s="313"/>
      <c r="D30" s="21"/>
      <c r="E30" s="104">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78" t="str">
        <f>'Kops a+c+n'!C58:H58</f>
        <v>Gundega Ābelīte 28.03.2024</v>
      </c>
      <c r="D35" s="278"/>
      <c r="E35" s="278"/>
      <c r="F35" s="278"/>
      <c r="G35" s="278"/>
      <c r="H35" s="278"/>
    </row>
    <row r="36" spans="1:8" x14ac:dyDescent="0.2">
      <c r="A36" s="16"/>
      <c r="B36" s="16"/>
      <c r="C36" s="246" t="s">
        <v>15</v>
      </c>
      <c r="D36" s="246"/>
      <c r="E36" s="246"/>
      <c r="F36" s="246"/>
      <c r="G36" s="246"/>
      <c r="H36" s="246"/>
    </row>
    <row r="37" spans="1:8" x14ac:dyDescent="0.2">
      <c r="A37" s="16"/>
      <c r="B37" s="16"/>
      <c r="C37" s="16"/>
      <c r="D37" s="16"/>
      <c r="E37" s="16"/>
      <c r="F37" s="16"/>
      <c r="G37" s="16"/>
      <c r="H37" s="16"/>
    </row>
    <row r="38" spans="1:8" x14ac:dyDescent="0.2">
      <c r="A38" s="262" t="str">
        <f>'Kops a+c+n'!A61:D61</f>
        <v>Tāme sastādīta 2024. gada 28. martā</v>
      </c>
      <c r="B38" s="263"/>
      <c r="C38" s="263"/>
      <c r="D38" s="263"/>
      <c r="F38" s="16"/>
      <c r="G38" s="16"/>
      <c r="H38" s="16"/>
    </row>
    <row r="39" spans="1:8" x14ac:dyDescent="0.2">
      <c r="A39" s="16"/>
      <c r="B39" s="16"/>
      <c r="C39" s="16"/>
      <c r="D39" s="16"/>
      <c r="E39" s="16"/>
      <c r="F39" s="16"/>
      <c r="G39" s="16"/>
      <c r="H39" s="16"/>
    </row>
    <row r="40" spans="1:8" x14ac:dyDescent="0.2">
      <c r="A40" s="1" t="s">
        <v>41</v>
      </c>
      <c r="B40" s="16"/>
      <c r="C40" s="310">
        <f>'Kops a+c+n'!C63:H63</f>
        <v>0</v>
      </c>
      <c r="D40" s="310"/>
      <c r="E40" s="310"/>
      <c r="F40" s="310"/>
      <c r="G40" s="310"/>
      <c r="H40" s="310"/>
    </row>
    <row r="41" spans="1:8" x14ac:dyDescent="0.2">
      <c r="A41" s="16"/>
      <c r="B41" s="16"/>
      <c r="C41" s="246" t="s">
        <v>15</v>
      </c>
      <c r="D41" s="246"/>
      <c r="E41" s="246"/>
      <c r="F41" s="246"/>
      <c r="G41" s="246"/>
      <c r="H41" s="246"/>
    </row>
    <row r="42" spans="1:8" x14ac:dyDescent="0.2">
      <c r="A42" s="16"/>
      <c r="B42" s="16"/>
      <c r="C42" s="16"/>
      <c r="D42" s="16"/>
      <c r="E42" s="16"/>
      <c r="F42" s="16"/>
      <c r="G42" s="16"/>
      <c r="H42" s="16"/>
    </row>
    <row r="43" spans="1:8" x14ac:dyDescent="0.2">
      <c r="A43" s="78" t="s">
        <v>43</v>
      </c>
      <c r="B43" s="42"/>
      <c r="C43" s="85">
        <f>'Kops a+c+n'!C66</f>
        <v>0</v>
      </c>
      <c r="D43" s="42"/>
      <c r="F43" s="16"/>
      <c r="G43" s="16"/>
      <c r="H43" s="16"/>
    </row>
    <row r="53" spans="5:9" x14ac:dyDescent="0.2">
      <c r="E53" s="20"/>
      <c r="F53" s="20"/>
      <c r="G53" s="79"/>
      <c r="H53" s="20"/>
      <c r="I53" s="20"/>
    </row>
    <row r="66" spans="3:3" x14ac:dyDescent="0.2">
      <c r="C66" s="1">
        <f>'Kopt a+c+n'!B31:C31</f>
        <v>0</v>
      </c>
    </row>
  </sheetData>
  <mergeCells count="41">
    <mergeCell ref="A7:C7"/>
    <mergeCell ref="D7:I7"/>
    <mergeCell ref="G1:I1"/>
    <mergeCell ref="A2:I2"/>
    <mergeCell ref="C4:I4"/>
    <mergeCell ref="A6:C6"/>
    <mergeCell ref="D6:I6"/>
    <mergeCell ref="C5:I5"/>
    <mergeCell ref="I13:I14"/>
    <mergeCell ref="A8:C8"/>
    <mergeCell ref="D8:I8"/>
    <mergeCell ref="A9:C9"/>
    <mergeCell ref="D9:I9"/>
    <mergeCell ref="D10:E10"/>
    <mergeCell ref="D11:E11"/>
    <mergeCell ref="A13:A14"/>
    <mergeCell ref="B13:B14"/>
    <mergeCell ref="C13:D14"/>
    <mergeCell ref="E13:E14"/>
    <mergeCell ref="F13:H13"/>
    <mergeCell ref="C15:D15"/>
    <mergeCell ref="C16:D16"/>
    <mergeCell ref="C17:D17"/>
    <mergeCell ref="C18:D18"/>
    <mergeCell ref="C19:D19"/>
    <mergeCell ref="C20:D20"/>
    <mergeCell ref="C21:D21"/>
    <mergeCell ref="C22:D22"/>
    <mergeCell ref="C23:D23"/>
    <mergeCell ref="C24:D24"/>
    <mergeCell ref="C25:D25"/>
    <mergeCell ref="A28:C28"/>
    <mergeCell ref="A29:C29"/>
    <mergeCell ref="A30:C30"/>
    <mergeCell ref="A26:D26"/>
    <mergeCell ref="A27:C27"/>
    <mergeCell ref="C36:H36"/>
    <mergeCell ref="A38:D38"/>
    <mergeCell ref="C40:H40"/>
    <mergeCell ref="C41:H41"/>
    <mergeCell ref="C35:H35"/>
  </mergeCells>
  <conditionalFormatting sqref="A15:B25">
    <cfRule type="cellIs" dxfId="318" priority="5" operator="equal">
      <formula>0</formula>
    </cfRule>
  </conditionalFormatting>
  <conditionalFormatting sqref="A15:I25 E26:I26 D27:D29 E27:E30">
    <cfRule type="cellIs" dxfId="317" priority="2" operator="equal">
      <formula>0</formula>
    </cfRule>
  </conditionalFormatting>
  <conditionalFormatting sqref="C35:H35 C40:H40 C43">
    <cfRule type="cellIs" dxfId="316" priority="7" operator="equal">
      <formula>0</formula>
    </cfRule>
  </conditionalFormatting>
  <conditionalFormatting sqref="C40:H40">
    <cfRule type="cellIs" dxfId="315" priority="8" operator="equal">
      <formula>0</formula>
    </cfRule>
  </conditionalFormatting>
  <conditionalFormatting sqref="D6:I9 D10:E11">
    <cfRule type="cellIs" dxfId="314"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Q37"/>
  <sheetViews>
    <sheetView workbookViewId="0">
      <selection activeCell="V15" sqref="V1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0">
        <v>1</v>
      </c>
      <c r="E1" s="22"/>
      <c r="F1" s="22"/>
      <c r="G1" s="22"/>
      <c r="H1" s="22"/>
      <c r="I1" s="22"/>
      <c r="J1" s="22"/>
      <c r="N1" s="26"/>
      <c r="O1" s="27"/>
      <c r="P1" s="28"/>
    </row>
    <row r="2" spans="1:17" x14ac:dyDescent="0.2">
      <c r="A2" s="29"/>
      <c r="B2" s="29"/>
      <c r="C2" s="332" t="s">
        <v>71</v>
      </c>
      <c r="D2" s="332"/>
      <c r="E2" s="332"/>
      <c r="F2" s="332"/>
      <c r="G2" s="332"/>
      <c r="H2" s="332"/>
      <c r="I2" s="332"/>
      <c r="J2" s="29"/>
    </row>
    <row r="3" spans="1:17" x14ac:dyDescent="0.2">
      <c r="A3" s="30"/>
      <c r="B3" s="30"/>
      <c r="C3" s="289" t="s">
        <v>21</v>
      </c>
      <c r="D3" s="289"/>
      <c r="E3" s="289"/>
      <c r="F3" s="289"/>
      <c r="G3" s="289"/>
      <c r="H3" s="289"/>
      <c r="I3" s="289"/>
      <c r="J3" s="30"/>
    </row>
    <row r="4" spans="1:17" x14ac:dyDescent="0.2">
      <c r="A4" s="30"/>
      <c r="B4" s="30"/>
      <c r="C4" s="333" t="s">
        <v>63</v>
      </c>
      <c r="D4" s="333"/>
      <c r="E4" s="333"/>
      <c r="F4" s="333"/>
      <c r="G4" s="333"/>
      <c r="H4" s="333"/>
      <c r="I4" s="333"/>
      <c r="J4" s="30"/>
    </row>
    <row r="5" spans="1:17" x14ac:dyDescent="0.2">
      <c r="A5" s="22"/>
      <c r="B5" s="22"/>
      <c r="C5" s="27" t="s">
        <v>5</v>
      </c>
      <c r="D5" s="328" t="str">
        <f>'Kops a+c+n'!D6</f>
        <v>Daudzīvokļu dzīvojamā ēka</v>
      </c>
      <c r="E5" s="328"/>
      <c r="F5" s="328"/>
      <c r="G5" s="328"/>
      <c r="H5" s="328"/>
      <c r="I5" s="328"/>
      <c r="J5" s="328"/>
      <c r="K5" s="328"/>
      <c r="L5" s="328"/>
      <c r="M5" s="16"/>
      <c r="N5" s="16"/>
      <c r="O5" s="16"/>
      <c r="P5" s="16"/>
    </row>
    <row r="6" spans="1:17" x14ac:dyDescent="0.2">
      <c r="A6" s="22"/>
      <c r="B6" s="22"/>
      <c r="C6" s="27" t="s">
        <v>6</v>
      </c>
      <c r="D6" s="328" t="str">
        <f>'Kops a+c+n'!D7</f>
        <v>Daudzdzīvokļu dzīvojamās ēkas energoefektivitātes paaugstināšana</v>
      </c>
      <c r="E6" s="328"/>
      <c r="F6" s="328"/>
      <c r="G6" s="328"/>
      <c r="H6" s="328"/>
      <c r="I6" s="328"/>
      <c r="J6" s="328"/>
      <c r="K6" s="328"/>
      <c r="L6" s="328"/>
      <c r="M6" s="16"/>
      <c r="N6" s="16"/>
      <c r="O6" s="16"/>
      <c r="P6" s="16"/>
    </row>
    <row r="7" spans="1:17" x14ac:dyDescent="0.2">
      <c r="A7" s="22"/>
      <c r="B7" s="22"/>
      <c r="C7" s="27" t="s">
        <v>7</v>
      </c>
      <c r="D7" s="328" t="str">
        <f>'Kops a+c+n'!D8</f>
        <v>Kurzemes iela 3, Tukums, Tukuma novads, LV-3101</v>
      </c>
      <c r="E7" s="328"/>
      <c r="F7" s="328"/>
      <c r="G7" s="328"/>
      <c r="H7" s="328"/>
      <c r="I7" s="328"/>
      <c r="J7" s="328"/>
      <c r="K7" s="328"/>
      <c r="L7" s="328"/>
      <c r="M7" s="16"/>
      <c r="N7" s="16"/>
      <c r="O7" s="16"/>
      <c r="P7" s="16"/>
    </row>
    <row r="8" spans="1:17" x14ac:dyDescent="0.2">
      <c r="A8" s="22"/>
      <c r="B8" s="22"/>
      <c r="C8" s="4" t="s">
        <v>24</v>
      </c>
      <c r="D8" s="328" t="str">
        <f>'Kops a+c+n'!D9</f>
        <v>22062023/K-3</v>
      </c>
      <c r="E8" s="328"/>
      <c r="F8" s="328"/>
      <c r="G8" s="328"/>
      <c r="H8" s="328"/>
      <c r="I8" s="328"/>
      <c r="J8" s="328"/>
      <c r="K8" s="328"/>
      <c r="L8" s="328"/>
      <c r="M8" s="16"/>
      <c r="N8" s="16"/>
      <c r="O8" s="16"/>
      <c r="P8" s="16"/>
    </row>
    <row r="9" spans="1:17" ht="11.25" customHeight="1" x14ac:dyDescent="0.2">
      <c r="A9" s="329" t="s">
        <v>72</v>
      </c>
      <c r="B9" s="329"/>
      <c r="C9" s="329"/>
      <c r="D9" s="329"/>
      <c r="E9" s="329"/>
      <c r="F9" s="329"/>
      <c r="G9" s="31"/>
      <c r="H9" s="31"/>
      <c r="I9" s="31"/>
      <c r="J9" s="330" t="s">
        <v>45</v>
      </c>
      <c r="K9" s="330"/>
      <c r="L9" s="330"/>
      <c r="M9" s="330"/>
      <c r="N9" s="331">
        <f>P25</f>
        <v>0</v>
      </c>
      <c r="O9" s="331"/>
      <c r="P9" s="31"/>
      <c r="Q9" s="1" t="str">
        <f>""</f>
        <v/>
      </c>
    </row>
    <row r="10" spans="1:17" ht="15" customHeight="1" x14ac:dyDescent="0.2">
      <c r="A10" s="32"/>
      <c r="B10" s="33"/>
      <c r="C10" s="4"/>
      <c r="D10" s="22"/>
      <c r="E10" s="22"/>
      <c r="F10" s="22"/>
      <c r="G10" s="22"/>
      <c r="H10" s="22"/>
      <c r="I10" s="22"/>
      <c r="J10" s="22"/>
      <c r="K10" s="22"/>
      <c r="L10" s="86"/>
      <c r="M10" s="86"/>
      <c r="N10" s="86"/>
      <c r="O10" s="86"/>
      <c r="P10" s="27" t="str">
        <f>'Kopt a+c+n'!A36</f>
        <v>Tāme sastādīta 2024. gada 28. martā</v>
      </c>
      <c r="Q10" s="89" t="s">
        <v>46</v>
      </c>
    </row>
    <row r="11" spans="1:17" ht="10.8" thickBot="1" x14ac:dyDescent="0.25">
      <c r="A11" s="32"/>
      <c r="B11" s="33"/>
      <c r="C11" s="4"/>
      <c r="D11" s="22"/>
      <c r="E11" s="22"/>
      <c r="F11" s="22"/>
      <c r="G11" s="22"/>
      <c r="H11" s="22"/>
      <c r="I11" s="22"/>
      <c r="J11" s="22"/>
      <c r="K11" s="22"/>
      <c r="L11" s="34"/>
      <c r="M11" s="34"/>
      <c r="N11" s="35"/>
      <c r="O11" s="26"/>
      <c r="P11" s="22"/>
      <c r="Q11" s="89" t="s">
        <v>47</v>
      </c>
    </row>
    <row r="12" spans="1:17" ht="10.8" thickBot="1" x14ac:dyDescent="0.25">
      <c r="A12" s="301" t="s">
        <v>27</v>
      </c>
      <c r="B12" s="321" t="s">
        <v>48</v>
      </c>
      <c r="C12" s="315" t="s">
        <v>49</v>
      </c>
      <c r="D12" s="324" t="s">
        <v>50</v>
      </c>
      <c r="E12" s="326" t="s">
        <v>51</v>
      </c>
      <c r="F12" s="314" t="s">
        <v>52</v>
      </c>
      <c r="G12" s="315"/>
      <c r="H12" s="315"/>
      <c r="I12" s="315"/>
      <c r="J12" s="315"/>
      <c r="K12" s="316"/>
      <c r="L12" s="314" t="s">
        <v>53</v>
      </c>
      <c r="M12" s="315"/>
      <c r="N12" s="315"/>
      <c r="O12" s="315"/>
      <c r="P12" s="316"/>
      <c r="Q12" s="89" t="s">
        <v>54</v>
      </c>
    </row>
    <row r="13" spans="1:17" ht="126.75" customHeight="1" thickBot="1" x14ac:dyDescent="0.25">
      <c r="A13" s="302"/>
      <c r="B13" s="322"/>
      <c r="C13" s="323"/>
      <c r="D13" s="325"/>
      <c r="E13" s="327"/>
      <c r="F13" s="53" t="s">
        <v>55</v>
      </c>
      <c r="G13" s="56" t="s">
        <v>56</v>
      </c>
      <c r="H13" s="56" t="s">
        <v>57</v>
      </c>
      <c r="I13" s="56" t="s">
        <v>58</v>
      </c>
      <c r="J13" s="56" t="s">
        <v>59</v>
      </c>
      <c r="K13" s="58" t="s">
        <v>60</v>
      </c>
      <c r="L13" s="53" t="s">
        <v>55</v>
      </c>
      <c r="M13" s="56" t="s">
        <v>57</v>
      </c>
      <c r="N13" s="56" t="s">
        <v>58</v>
      </c>
      <c r="O13" s="56" t="s">
        <v>59</v>
      </c>
      <c r="P13" s="59" t="s">
        <v>60</v>
      </c>
      <c r="Q13" s="60" t="s">
        <v>61</v>
      </c>
    </row>
    <row r="14" spans="1:17" ht="20.399999999999999" x14ac:dyDescent="0.2">
      <c r="A14" s="50">
        <v>1</v>
      </c>
      <c r="B14" s="23" t="s">
        <v>73</v>
      </c>
      <c r="C14" s="70" t="s">
        <v>74</v>
      </c>
      <c r="D14" s="23" t="s">
        <v>75</v>
      </c>
      <c r="E14" s="45">
        <v>227</v>
      </c>
      <c r="F14" s="71"/>
      <c r="G14" s="136"/>
      <c r="H14" s="109">
        <f>F14*G14</f>
        <v>0</v>
      </c>
      <c r="I14" s="136"/>
      <c r="J14" s="136"/>
      <c r="K14" s="114">
        <f>SUM(H14:J14)</f>
        <v>0</v>
      </c>
      <c r="L14" s="71">
        <f>E14*F14</f>
        <v>0</v>
      </c>
      <c r="M14" s="109">
        <f>H14*E14</f>
        <v>0</v>
      </c>
      <c r="N14" s="109">
        <f>I14*E14</f>
        <v>0</v>
      </c>
      <c r="O14" s="109">
        <f>J14*E14</f>
        <v>0</v>
      </c>
      <c r="P14" s="110">
        <f>SUM(M14:O14)</f>
        <v>0</v>
      </c>
      <c r="Q14" s="57" t="s">
        <v>46</v>
      </c>
    </row>
    <row r="15" spans="1:17" ht="20.399999999999999" x14ac:dyDescent="0.2">
      <c r="A15" s="36">
        <v>2</v>
      </c>
      <c r="B15" s="137" t="s">
        <v>73</v>
      </c>
      <c r="C15" s="40" t="s">
        <v>76</v>
      </c>
      <c r="D15" s="24" t="s">
        <v>77</v>
      </c>
      <c r="E15" s="46">
        <v>2</v>
      </c>
      <c r="F15" s="41"/>
      <c r="G15" s="138"/>
      <c r="H15" s="111">
        <f>F15*G15</f>
        <v>0</v>
      </c>
      <c r="I15" s="138"/>
      <c r="J15" s="138"/>
      <c r="K15" s="115">
        <f t="shared" ref="K15:K24" si="0">SUM(H15:J15)</f>
        <v>0</v>
      </c>
      <c r="L15" s="41">
        <f t="shared" ref="L15:L24" si="1">E15*F15</f>
        <v>0</v>
      </c>
      <c r="M15" s="111">
        <f t="shared" ref="M15:M24" si="2">H15*E15</f>
        <v>0</v>
      </c>
      <c r="N15" s="111">
        <f t="shared" ref="N15:N24" si="3">I15*E15</f>
        <v>0</v>
      </c>
      <c r="O15" s="111">
        <f t="shared" ref="O15:O24" si="4">J15*E15</f>
        <v>0</v>
      </c>
      <c r="P15" s="112">
        <f t="shared" ref="P15:P24" si="5">SUM(M15:O15)</f>
        <v>0</v>
      </c>
      <c r="Q15" s="61" t="s">
        <v>46</v>
      </c>
    </row>
    <row r="16" spans="1:17" ht="20.399999999999999" x14ac:dyDescent="0.2">
      <c r="A16" s="36">
        <v>3</v>
      </c>
      <c r="B16" s="137" t="s">
        <v>73</v>
      </c>
      <c r="C16" s="40" t="s">
        <v>78</v>
      </c>
      <c r="D16" s="24" t="s">
        <v>79</v>
      </c>
      <c r="E16" s="46">
        <v>2</v>
      </c>
      <c r="F16" s="41"/>
      <c r="G16" s="138"/>
      <c r="H16" s="111">
        <f t="shared" ref="H16:H24" si="6">F16*G16</f>
        <v>0</v>
      </c>
      <c r="I16" s="138"/>
      <c r="J16" s="138"/>
      <c r="K16" s="115">
        <f t="shared" si="0"/>
        <v>0</v>
      </c>
      <c r="L16" s="41">
        <f t="shared" si="1"/>
        <v>0</v>
      </c>
      <c r="M16" s="111">
        <f t="shared" si="2"/>
        <v>0</v>
      </c>
      <c r="N16" s="111">
        <f t="shared" si="3"/>
        <v>0</v>
      </c>
      <c r="O16" s="111">
        <f t="shared" si="4"/>
        <v>0</v>
      </c>
      <c r="P16" s="112">
        <f t="shared" si="5"/>
        <v>0</v>
      </c>
      <c r="Q16" s="61" t="s">
        <v>46</v>
      </c>
    </row>
    <row r="17" spans="1:17" ht="20.399999999999999" x14ac:dyDescent="0.2">
      <c r="A17" s="36">
        <v>4</v>
      </c>
      <c r="B17" s="137" t="s">
        <v>73</v>
      </c>
      <c r="C17" s="40" t="s">
        <v>80</v>
      </c>
      <c r="D17" s="24" t="s">
        <v>79</v>
      </c>
      <c r="E17" s="46">
        <v>1</v>
      </c>
      <c r="F17" s="41"/>
      <c r="G17" s="138"/>
      <c r="H17" s="111">
        <f t="shared" si="6"/>
        <v>0</v>
      </c>
      <c r="I17" s="138"/>
      <c r="J17" s="138"/>
      <c r="K17" s="115">
        <f t="shared" si="0"/>
        <v>0</v>
      </c>
      <c r="L17" s="41">
        <f t="shared" si="1"/>
        <v>0</v>
      </c>
      <c r="M17" s="111">
        <f t="shared" si="2"/>
        <v>0</v>
      </c>
      <c r="N17" s="111">
        <f t="shared" si="3"/>
        <v>0</v>
      </c>
      <c r="O17" s="111">
        <f t="shared" si="4"/>
        <v>0</v>
      </c>
      <c r="P17" s="112">
        <f t="shared" si="5"/>
        <v>0</v>
      </c>
      <c r="Q17" s="61" t="s">
        <v>46</v>
      </c>
    </row>
    <row r="18" spans="1:17" ht="20.399999999999999" x14ac:dyDescent="0.2">
      <c r="A18" s="36">
        <v>5</v>
      </c>
      <c r="B18" s="137" t="s">
        <v>73</v>
      </c>
      <c r="C18" s="40" t="s">
        <v>81</v>
      </c>
      <c r="D18" s="24" t="s">
        <v>77</v>
      </c>
      <c r="E18" s="46">
        <v>1</v>
      </c>
      <c r="F18" s="41"/>
      <c r="G18" s="138"/>
      <c r="H18" s="111">
        <f t="shared" si="6"/>
        <v>0</v>
      </c>
      <c r="I18" s="138"/>
      <c r="J18" s="138"/>
      <c r="K18" s="115">
        <f t="shared" si="0"/>
        <v>0</v>
      </c>
      <c r="L18" s="41">
        <f t="shared" si="1"/>
        <v>0</v>
      </c>
      <c r="M18" s="111">
        <f t="shared" si="2"/>
        <v>0</v>
      </c>
      <c r="N18" s="111">
        <f t="shared" si="3"/>
        <v>0</v>
      </c>
      <c r="O18" s="111">
        <f t="shared" si="4"/>
        <v>0</v>
      </c>
      <c r="P18" s="112">
        <f t="shared" si="5"/>
        <v>0</v>
      </c>
      <c r="Q18" s="61" t="s">
        <v>46</v>
      </c>
    </row>
    <row r="19" spans="1:17" ht="20.399999999999999" x14ac:dyDescent="0.2">
      <c r="A19" s="36">
        <v>6</v>
      </c>
      <c r="B19" s="137" t="s">
        <v>73</v>
      </c>
      <c r="C19" s="40" t="s">
        <v>82</v>
      </c>
      <c r="D19" s="24" t="s">
        <v>83</v>
      </c>
      <c r="E19" s="46">
        <v>12</v>
      </c>
      <c r="F19" s="41"/>
      <c r="G19" s="138"/>
      <c r="H19" s="111">
        <f t="shared" si="6"/>
        <v>0</v>
      </c>
      <c r="I19" s="138"/>
      <c r="J19" s="138"/>
      <c r="K19" s="115">
        <f t="shared" si="0"/>
        <v>0</v>
      </c>
      <c r="L19" s="41">
        <f t="shared" si="1"/>
        <v>0</v>
      </c>
      <c r="M19" s="111">
        <f t="shared" si="2"/>
        <v>0</v>
      </c>
      <c r="N19" s="111">
        <f t="shared" si="3"/>
        <v>0</v>
      </c>
      <c r="O19" s="111">
        <f t="shared" si="4"/>
        <v>0</v>
      </c>
      <c r="P19" s="112">
        <f t="shared" si="5"/>
        <v>0</v>
      </c>
      <c r="Q19" s="61" t="s">
        <v>46</v>
      </c>
    </row>
    <row r="20" spans="1:17" ht="20.399999999999999" x14ac:dyDescent="0.2">
      <c r="A20" s="36">
        <v>7</v>
      </c>
      <c r="B20" s="137" t="s">
        <v>73</v>
      </c>
      <c r="C20" s="40" t="s">
        <v>84</v>
      </c>
      <c r="D20" s="24" t="s">
        <v>85</v>
      </c>
      <c r="E20" s="46">
        <v>3200</v>
      </c>
      <c r="F20" s="41"/>
      <c r="G20" s="138"/>
      <c r="H20" s="111">
        <f t="shared" si="6"/>
        <v>0</v>
      </c>
      <c r="I20" s="138"/>
      <c r="J20" s="138"/>
      <c r="K20" s="115">
        <f t="shared" si="0"/>
        <v>0</v>
      </c>
      <c r="L20" s="41">
        <f t="shared" si="1"/>
        <v>0</v>
      </c>
      <c r="M20" s="111">
        <f t="shared" si="2"/>
        <v>0</v>
      </c>
      <c r="N20" s="111">
        <f t="shared" si="3"/>
        <v>0</v>
      </c>
      <c r="O20" s="111">
        <f t="shared" si="4"/>
        <v>0</v>
      </c>
      <c r="P20" s="112">
        <f t="shared" si="5"/>
        <v>0</v>
      </c>
      <c r="Q20" s="61" t="s">
        <v>46</v>
      </c>
    </row>
    <row r="21" spans="1:17" ht="20.399999999999999" x14ac:dyDescent="0.2">
      <c r="A21" s="36">
        <v>8</v>
      </c>
      <c r="B21" s="137" t="s">
        <v>73</v>
      </c>
      <c r="C21" s="40" t="s">
        <v>86</v>
      </c>
      <c r="D21" s="24" t="s">
        <v>79</v>
      </c>
      <c r="E21" s="46">
        <v>5</v>
      </c>
      <c r="F21" s="41"/>
      <c r="G21" s="138"/>
      <c r="H21" s="111">
        <f t="shared" si="6"/>
        <v>0</v>
      </c>
      <c r="I21" s="138"/>
      <c r="J21" s="138"/>
      <c r="K21" s="115">
        <f t="shared" si="0"/>
        <v>0</v>
      </c>
      <c r="L21" s="41">
        <f t="shared" si="1"/>
        <v>0</v>
      </c>
      <c r="M21" s="111">
        <f t="shared" si="2"/>
        <v>0</v>
      </c>
      <c r="N21" s="111">
        <f t="shared" si="3"/>
        <v>0</v>
      </c>
      <c r="O21" s="111">
        <f t="shared" si="4"/>
        <v>0</v>
      </c>
      <c r="P21" s="112">
        <f t="shared" si="5"/>
        <v>0</v>
      </c>
      <c r="Q21" s="61" t="s">
        <v>46</v>
      </c>
    </row>
    <row r="22" spans="1:17" ht="20.399999999999999" x14ac:dyDescent="0.2">
      <c r="A22" s="36">
        <v>9</v>
      </c>
      <c r="B22" s="137" t="s">
        <v>73</v>
      </c>
      <c r="C22" s="40" t="s">
        <v>87</v>
      </c>
      <c r="D22" s="24" t="s">
        <v>79</v>
      </c>
      <c r="E22" s="46">
        <v>1</v>
      </c>
      <c r="F22" s="41"/>
      <c r="G22" s="138"/>
      <c r="H22" s="111">
        <f t="shared" si="6"/>
        <v>0</v>
      </c>
      <c r="I22" s="138"/>
      <c r="J22" s="138"/>
      <c r="K22" s="115">
        <f t="shared" si="0"/>
        <v>0</v>
      </c>
      <c r="L22" s="41">
        <f t="shared" si="1"/>
        <v>0</v>
      </c>
      <c r="M22" s="111">
        <f t="shared" si="2"/>
        <v>0</v>
      </c>
      <c r="N22" s="111">
        <f t="shared" si="3"/>
        <v>0</v>
      </c>
      <c r="O22" s="111">
        <f t="shared" si="4"/>
        <v>0</v>
      </c>
      <c r="P22" s="112">
        <f t="shared" si="5"/>
        <v>0</v>
      </c>
      <c r="Q22" s="61" t="s">
        <v>46</v>
      </c>
    </row>
    <row r="23" spans="1:17" ht="20.399999999999999" x14ac:dyDescent="0.2">
      <c r="A23" s="36">
        <v>10</v>
      </c>
      <c r="B23" s="137" t="s">
        <v>73</v>
      </c>
      <c r="C23" s="40" t="s">
        <v>88</v>
      </c>
      <c r="D23" s="24" t="s">
        <v>79</v>
      </c>
      <c r="E23" s="46">
        <v>1</v>
      </c>
      <c r="F23" s="41"/>
      <c r="G23" s="138"/>
      <c r="H23" s="111">
        <f t="shared" si="6"/>
        <v>0</v>
      </c>
      <c r="I23" s="138"/>
      <c r="J23" s="138"/>
      <c r="K23" s="115">
        <f t="shared" si="0"/>
        <v>0</v>
      </c>
      <c r="L23" s="41">
        <f t="shared" si="1"/>
        <v>0</v>
      </c>
      <c r="M23" s="111">
        <f t="shared" si="2"/>
        <v>0</v>
      </c>
      <c r="N23" s="111">
        <f t="shared" si="3"/>
        <v>0</v>
      </c>
      <c r="O23" s="111">
        <f t="shared" si="4"/>
        <v>0</v>
      </c>
      <c r="P23" s="112">
        <f t="shared" si="5"/>
        <v>0</v>
      </c>
      <c r="Q23" s="61" t="s">
        <v>46</v>
      </c>
    </row>
    <row r="24" spans="1:17" ht="20.399999999999999" x14ac:dyDescent="0.2">
      <c r="A24" s="36">
        <v>11</v>
      </c>
      <c r="B24" s="137" t="s">
        <v>73</v>
      </c>
      <c r="C24" s="40" t="s">
        <v>89</v>
      </c>
      <c r="D24" s="24" t="s">
        <v>79</v>
      </c>
      <c r="E24" s="46">
        <v>1</v>
      </c>
      <c r="F24" s="41"/>
      <c r="G24" s="138"/>
      <c r="H24" s="111">
        <f t="shared" si="6"/>
        <v>0</v>
      </c>
      <c r="I24" s="138"/>
      <c r="J24" s="138"/>
      <c r="K24" s="115">
        <f t="shared" si="0"/>
        <v>0</v>
      </c>
      <c r="L24" s="41">
        <f t="shared" si="1"/>
        <v>0</v>
      </c>
      <c r="M24" s="111">
        <f t="shared" si="2"/>
        <v>0</v>
      </c>
      <c r="N24" s="111">
        <f t="shared" si="3"/>
        <v>0</v>
      </c>
      <c r="O24" s="111">
        <f t="shared" si="4"/>
        <v>0</v>
      </c>
      <c r="P24" s="112">
        <f t="shared" si="5"/>
        <v>0</v>
      </c>
      <c r="Q24" s="61" t="s">
        <v>46</v>
      </c>
    </row>
    <row r="25" spans="1:17" ht="10.8" thickBot="1" x14ac:dyDescent="0.25">
      <c r="A25" s="317" t="s">
        <v>62</v>
      </c>
      <c r="B25" s="318"/>
      <c r="C25" s="318"/>
      <c r="D25" s="318"/>
      <c r="E25" s="318"/>
      <c r="F25" s="318"/>
      <c r="G25" s="318"/>
      <c r="H25" s="318"/>
      <c r="I25" s="318"/>
      <c r="J25" s="318"/>
      <c r="K25" s="319"/>
      <c r="L25" s="130">
        <f>SUM(L14:L24)</f>
        <v>0</v>
      </c>
      <c r="M25" s="131">
        <f>SUM(M14:M24)</f>
        <v>0</v>
      </c>
      <c r="N25" s="131">
        <f>SUM(N14:N24)</f>
        <v>0</v>
      </c>
      <c r="O25" s="131">
        <f>SUM(O14:O24)</f>
        <v>0</v>
      </c>
      <c r="P25" s="132">
        <f>SUM(P14:P24)</f>
        <v>0</v>
      </c>
    </row>
    <row r="26" spans="1:17" x14ac:dyDescent="0.2">
      <c r="A26" s="16"/>
      <c r="B26" s="16"/>
      <c r="C26" s="16"/>
      <c r="D26" s="16"/>
      <c r="E26" s="16"/>
      <c r="F26" s="16"/>
      <c r="G26" s="16"/>
      <c r="H26" s="1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1" t="s">
        <v>14</v>
      </c>
      <c r="B28" s="16"/>
      <c r="C28" s="320" t="str">
        <f>'Kops n'!C35:H35</f>
        <v>Gundega Ābelīte 28.03.2024</v>
      </c>
      <c r="D28" s="320"/>
      <c r="E28" s="320"/>
      <c r="F28" s="320"/>
      <c r="G28" s="320"/>
      <c r="H28" s="320"/>
      <c r="I28" s="16"/>
      <c r="J28" s="16"/>
      <c r="K28" s="16"/>
      <c r="L28" s="16"/>
      <c r="M28" s="16"/>
      <c r="N28" s="16"/>
      <c r="O28" s="16"/>
      <c r="P28" s="16"/>
    </row>
    <row r="29" spans="1:17" x14ac:dyDescent="0.2">
      <c r="A29" s="16"/>
      <c r="B29" s="16"/>
      <c r="C29" s="246" t="s">
        <v>15</v>
      </c>
      <c r="D29" s="246"/>
      <c r="E29" s="246"/>
      <c r="F29" s="246"/>
      <c r="G29" s="246"/>
      <c r="H29" s="246"/>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262" t="str">
        <f>'Kops n'!A38:D38</f>
        <v>Tāme sastādīta 2024. gada 28. martā</v>
      </c>
      <c r="B31" s="263"/>
      <c r="C31" s="263"/>
      <c r="D31" s="263"/>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41</v>
      </c>
      <c r="B33" s="16"/>
      <c r="C33" s="320">
        <f>'Kops n'!C40:H40</f>
        <v>0</v>
      </c>
      <c r="D33" s="320"/>
      <c r="E33" s="320"/>
      <c r="F33" s="320"/>
      <c r="G33" s="320"/>
      <c r="H33" s="320"/>
      <c r="I33" s="16"/>
      <c r="J33" s="16"/>
      <c r="K33" s="16"/>
      <c r="L33" s="16"/>
      <c r="M33" s="16"/>
      <c r="N33" s="16"/>
      <c r="O33" s="16"/>
      <c r="P33" s="16"/>
    </row>
    <row r="34" spans="1:16" x14ac:dyDescent="0.2">
      <c r="A34" s="16"/>
      <c r="B34" s="16"/>
      <c r="C34" s="246" t="s">
        <v>15</v>
      </c>
      <c r="D34" s="246"/>
      <c r="E34" s="246"/>
      <c r="F34" s="246"/>
      <c r="G34" s="246"/>
      <c r="H34" s="24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5">
        <f>'Kops n'!C43</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9:F9">
    <cfRule type="containsText" dxfId="313" priority="4"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12" priority="3" operator="equal">
      <formula>0</formula>
    </cfRule>
  </conditionalFormatting>
  <conditionalFormatting sqref="A25:K25">
    <cfRule type="containsText" dxfId="311" priority="17"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310" priority="13" operator="equal">
      <formula>0</formula>
    </cfRule>
  </conditionalFormatting>
  <conditionalFormatting sqref="C33:H33">
    <cfRule type="cellIs" dxfId="309" priority="14" operator="equal">
      <formula>0</formula>
    </cfRule>
  </conditionalFormatting>
  <conditionalFormatting sqref="C2:I2">
    <cfRule type="cellIs" dxfId="308" priority="6" operator="equal">
      <formula>0</formula>
    </cfRule>
  </conditionalFormatting>
  <conditionalFormatting sqref="C4:I4">
    <cfRule type="cellIs" dxfId="307" priority="11" operator="equal">
      <formula>0</formula>
    </cfRule>
  </conditionalFormatting>
  <conditionalFormatting sqref="D1">
    <cfRule type="cellIs" dxfId="306" priority="8" operator="equal">
      <formula>0</formula>
    </cfRule>
  </conditionalFormatting>
  <conditionalFormatting sqref="D5:L8">
    <cfRule type="cellIs" dxfId="305" priority="9" operator="equal">
      <formula>0</formula>
    </cfRule>
  </conditionalFormatting>
  <conditionalFormatting sqref="H14:H24 K14:P24 L25:P25">
    <cfRule type="cellIs" dxfId="304" priority="12" operator="equal">
      <formula>0</formula>
    </cfRule>
  </conditionalFormatting>
  <conditionalFormatting sqref="I14:J24">
    <cfRule type="cellIs" dxfId="303" priority="2" operator="equal">
      <formula>0</formula>
    </cfRule>
  </conditionalFormatting>
  <conditionalFormatting sqref="N9:O9">
    <cfRule type="cellIs" dxfId="302" priority="21" operator="equal">
      <formula>0</formula>
    </cfRule>
  </conditionalFormatting>
  <conditionalFormatting sqref="Q14:Q24">
    <cfRule type="cellIs" dxfId="301" priority="1" operator="equal">
      <formula>0</formula>
    </cfRule>
  </conditionalFormatting>
  <dataValidations count="1">
    <dataValidation type="list" allowBlank="1" showInputMessage="1" showErrorMessage="1" sqref="Q14:Q24">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6"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5"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87CEB1-DE4F-4598-A1A9-ACD3ACC5EEB3}">
  <ds:schemaRefs>
    <ds:schemaRef ds:uri="123c74fc-5732-4eeb-8864-aaacbc0028ee"/>
    <ds:schemaRef ds:uri="http://purl.org/dc/terms/"/>
    <ds:schemaRef ds:uri="http://schemas.microsoft.com/office/2006/documentManagement/types"/>
    <ds:schemaRef ds:uri="http://schemas.microsoft.com/office/infopath/2007/PartnerControls"/>
    <ds:schemaRef ds:uri="4e93ec4e-506a-41d2-9951-55e983c361d3"/>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CA0A2-E566-40A7-8F54-56B9778B5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Valters Gureckis</dc:creator>
  <cp:keywords/>
  <dc:description/>
  <cp:lastModifiedBy>Uldis</cp:lastModifiedBy>
  <cp:revision/>
  <dcterms:created xsi:type="dcterms:W3CDTF">2019-03-11T11:42:22Z</dcterms:created>
  <dcterms:modified xsi:type="dcterms:W3CDTF">2024-04-12T08:18:58Z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